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 workbookPassword="8B7E" lockStructure="1"/>
  <bookViews>
    <workbookView showHorizontalScroll="true" showVerticalScroll="true" showSheetTabs="true" xWindow="0" yWindow="0" windowWidth="16384" windowHeight="8192" tabRatio="500" firstSheet="0" activeTab="0"/>
  </bookViews>
  <sheets>
    <sheet name="Leggimi" sheetId="1" state="visible" r:id="rId3"/>
    <sheet name="1 Teoria e formule" sheetId="2" state="visible" r:id="rId4"/>
    <sheet name="2 Variabili di legge" sheetId="3" state="visible" r:id="rId5"/>
    <sheet name="3 Calcolo" sheetId="4" state="visible" r:id="rId6"/>
    <sheet name="3b Quadro sinottico" sheetId="5" state="visible" r:id="rId7"/>
    <sheet name="4 Esempi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<sst xmlns="http://schemas.openxmlformats.org/spreadsheetml/2006/main" count="535" uniqueCount="256">
  <si>
    <t xml:space="preserve">Figli di entrambi: calcolatore del mantenimento</t>
  </si>
  <si>
    <t xml:space="preserve">Proposta di Andrea Moretto · ottobre 2026</t>
  </si>
  <si>
    <t xml:space="preserve">Proposta di legge "Figli di entrambi: il rapporto dei figli con entrambi i genitori e il mantenimento dopo la separazione"</t>
  </si>
  <si>
    <t xml:space="preserve">A cosa serve</t>
  </si>
  <si>
    <t xml:space="preserve">Mostra, secondo la proposta di legge, quanto ciascun genitore sostiene per i figli dopo la separazione. Parte dal reddito netto disponibile, tiene conto del patrimonio e della casa, rispetta una soglia di protezione per ciascun genitore.</t>
  </si>
  <si>
    <t xml:space="preserve">Come si usa</t>
  </si>
  <si>
    <t xml:space="preserve">1) Leggi il foglio 1 per capire la formula. 2) Guarda i numeri del foglio 2 (da confermare). 3) Nel foglio 3 compila le celle gialle. 4) Il risultato è nel foglio 3b, stampabile. 5) Il foglio 4 mostra quattro famiglie diverse già calcolate.</t>
  </si>
  <si>
    <t xml:space="preserve">Sicurezza</t>
  </si>
  <si>
    <t xml:space="preserve">I fogli sono protetti: si possono modificare solo le celle gialle del foglio 3. I dati restano nel tuo computer.</t>
  </si>
  <si>
    <t xml:space="preserve">Autore</t>
  </si>
  <si>
    <t xml:space="preserve">Proposta di Andrea Moretto, ottobre 2026.</t>
  </si>
  <si>
    <t xml:space="preserve">Proposta di legge</t>
  </si>
  <si>
    <t xml:space="preserve">Proposta di legge "Figli di entrambi: il rapporto dei figli con entrambi i genitori e il mantenimento dopo la separazione". Testo completo e questionario guidato: https://figlidientrambi.pages.dev/</t>
  </si>
  <si>
    <t xml:space="preserve">Attenzione</t>
  </si>
  <si>
    <t xml:space="preserve">Strumento di calcolo indicativo basato su una proposta di legge, non su una legge in vigore. Non ha valore legale e non sostituisce la consulenza di un avvocato. I valori con asterisco sono da confermare.</t>
  </si>
  <si>
    <t xml:space="preserve">Indice dei fogli</t>
  </si>
  <si>
    <t xml:space="preserve">1 Teoria e formule</t>
  </si>
  <si>
    <t xml:space="preserve">Come si calcola, passo per passo.</t>
  </si>
  <si>
    <t xml:space="preserve">2 Variabili di legge</t>
  </si>
  <si>
    <t xml:space="preserve">I numeri da confermare.</t>
  </si>
  <si>
    <t xml:space="preserve">3 Calcolo</t>
  </si>
  <si>
    <t xml:space="preserve">Foglio da compilare con i dati dei genitori.</t>
  </si>
  <si>
    <t xml:space="preserve">3b Quadro sinottico</t>
  </si>
  <si>
    <t xml:space="preserve">Riassunto stampabile.</t>
  </si>
  <si>
    <t xml:space="preserve">4 Esempi</t>
  </si>
  <si>
    <t xml:space="preserve">Quattro famiglie diverse.</t>
  </si>
  <si>
    <t xml:space="preserve">1. Teoria e formule</t>
  </si>
  <si>
    <t xml:space="preserve">Il calcolo segue la proposta di legge in sette passaggi. Ogni passaggio indica l'articolo di riferimento. Le parole in maiuscolo sono le variabili del foglio 2.</t>
  </si>
  <si>
    <t xml:space="preserve">Passo</t>
  </si>
  <si>
    <t xml:space="preserve">Che cosa si calcola</t>
  </si>
  <si>
    <t xml:space="preserve">Formula</t>
  </si>
  <si>
    <t xml:space="preserve">Articolo</t>
  </si>
  <si>
    <t xml:space="preserve">1</t>
  </si>
  <si>
    <t xml:space="preserve">Reddito netto ricorrente (RNR)</t>
  </si>
  <si>
    <t xml:space="preserve">RNR = media dei redditi netti mensili degli ultimi 2 anni, dopo imposte e contributi, senza assegno unico e prestazioni assistenziali.</t>
  </si>
  <si>
    <t xml:space="preserve">Art. 3-bis, c. 2</t>
  </si>
  <si>
    <t xml:space="preserve">2</t>
  </si>
  <si>
    <t xml:space="preserve">Valore del patrimonio computabile</t>
  </si>
  <si>
    <t xml:space="preserve">Classe a (liquidità, titoli quotati) = 100%. Classe b (immobili e beni vendibili o affittabili) = valore di mercato x 70%. Classe c (inagibili, invendibili o non affittabili da oltre 24 mesi) = 0. Si tolgono i debiti collegati alla stessa classe e la parte che già produce reddito. Nessun bene vale meno di zero. Sono esclusi la casa dove si vive e un'auto d'uso.</t>
  </si>
  <si>
    <t xml:space="preserve">Art. 3-bis, c. 3-6</t>
  </si>
  <si>
    <t xml:space="preserve">3</t>
  </si>
  <si>
    <t xml:space="preserve">Rendimento figurativo (RF)</t>
  </si>
  <si>
    <t xml:space="preserve">RF mensile = (patrimonio computabile meno FRANCHIGIA 100.000 €, mai sotto zero) x TASSO / 12.</t>
  </si>
  <si>
    <t xml:space="preserve">Art. 3-bis, c. 3</t>
  </si>
  <si>
    <t xml:space="preserve">4</t>
  </si>
  <si>
    <t xml:space="preserve">Deduzioni</t>
  </si>
  <si>
    <t xml:space="preserve">Oneri dei beni di classe c: si deducono fino al 10% del reddito netto. Abitazione principale: rata del mutuo o affitto, entro il TETTO dell'area. Mantenimento di altri figli: si deduce.</t>
  </si>
  <si>
    <t xml:space="preserve">Art. 3-bis, c. 6-7</t>
  </si>
  <si>
    <t xml:space="preserve">5</t>
  </si>
  <si>
    <t xml:space="preserve">Reddito netto disponibile (RND)</t>
  </si>
  <si>
    <t xml:space="preserve">RND = RNR + RF meno oneri di classe c meno deduzione abitazione meno obblighi verso altri figli. Mai inferiore a zero.</t>
  </si>
  <si>
    <t xml:space="preserve">Art. 3-bis, c. 1</t>
  </si>
  <si>
    <t xml:space="preserve">6</t>
  </si>
  <si>
    <t xml:space="preserve">Ripartizione del costo dei figli</t>
  </si>
  <si>
    <t xml:space="preserve">Quota del genitore = RND del genitore / (RND A + RND B). Costo di riferimento = somma dei costi per età e area (Allegato A). Spese quotidiane = 60%, programmabili = 40%. Il genitore paga direttamente le quotidiane per le sue notti (costo quotidiane x notti / 30); quota quotidiane = quota x quotidiane; perequativo = quota quotidiane meno quotidiane pagate direttamente (positivo: versa sul conto, negativo: riceve); versamento sul conto = quota x programmabili. Totale a carico = quota x costo di riferimento.</t>
  </si>
  <si>
    <t xml:space="preserve">Art. 3, c. 1-3; Art. 4</t>
  </si>
  <si>
    <t xml:space="preserve">7</t>
  </si>
  <si>
    <t xml:space="preserve">Soglia di protezione</t>
  </si>
  <si>
    <t xml:space="preserve">Massimo sostenibile = (RNR + RF) meno SOGLIA dell'area. Il confronto si fa prima della deduzione per l'abitazione, perché la soglia già la include. Totale dovuto = il minore tra totale a carico e massimo sostenibile. Quello che non si copre va alle misure di sostegno già previste.</t>
  </si>
  <si>
    <t xml:space="preserve">Art. 3, c. 4</t>
  </si>
  <si>
    <t xml:space="preserve">Esempio in tre righe (famiglia semplice)</t>
  </si>
  <si>
    <t xml:space="preserve">• Genitore A: reddito 4.500 €. Genitore B: reddito 1.500 € (sopra la soglia di protezione). Nessun patrimonio, nessuna deduzione. Quote: A 75%, B 25%.</t>
  </si>
  <si>
    <t xml:space="preserve">• Due figli, costo di riferimento al Nord 1.250 € (550 + 700): A sostiene 937,5 €, B 312,5 €, a prescindere da chi ospita di più.</t>
  </si>
  <si>
    <t xml:space="preserve">• Chi ospita di più i figli riceve il rimborso delle spese quotidiane tramite il contributo perequativo, senza alcuna scelta del giudice.</t>
  </si>
  <si>
    <t xml:space="preserve">Principi guida: giusta, agile, uguale per madri e padri, nessuno sotto la soglia di protezione, il bene del figlio al primo posto.</t>
  </si>
  <si>
    <t xml:space="preserve">2. Variabili di legge da confermare</t>
  </si>
  <si>
    <t xml:space="preserve">Questi sono i numeri che la proposta lascia da confermare (contrassegnati con asterisco nel testo). Il calcolatore li legge da qui: se la legge definitiva li cambia, basta aggiornarli in questo foglio.</t>
  </si>
  <si>
    <t xml:space="preserve">Id</t>
  </si>
  <si>
    <t xml:space="preserve">Parametro</t>
  </si>
  <si>
    <t xml:space="preserve">Valore</t>
  </si>
  <si>
    <t xml:space="preserve">Unità</t>
  </si>
  <si>
    <t xml:space="preserve">Riferimento</t>
  </si>
  <si>
    <t xml:space="preserve">Stato</t>
  </si>
  <si>
    <t xml:space="preserve">Perché e alternative</t>
  </si>
  <si>
    <t xml:space="preserve">V3</t>
  </si>
  <si>
    <t xml:space="preserve">Quota delle spese quotidiane sul costo del figlio</t>
  </si>
  <si>
    <t xml:space="preserve">%</t>
  </si>
  <si>
    <t xml:space="preserve">Allegato A</t>
  </si>
  <si>
    <t xml:space="preserve">Da confermare*</t>
  </si>
  <si>
    <t xml:space="preserve">Il 60% del costo sono spese di tutti i giorni (cibo, vestiti, trasporti), il 40% spese programmabili (scuola, sport, sanità). Il 40% va sul conto dedicato.</t>
  </si>
  <si>
    <t xml:space="preserve">V18</t>
  </si>
  <si>
    <t xml:space="preserve">Anni di redditi su cui si fa la media</t>
  </si>
  <si>
    <t xml:space="preserve">anni</t>
  </si>
  <si>
    <t xml:space="preserve">Media di due anni: attenua le oscillazioni e usa dati già nelle dichiarazioni. Alternative: un anno o tre anni.</t>
  </si>
  <si>
    <t xml:space="preserve">V19</t>
  </si>
  <si>
    <t xml:space="preserve">Franchigia patrimoniale</t>
  </si>
  <si>
    <t xml:space="preserve">euro</t>
  </si>
  <si>
    <t xml:space="preserve">Il patrimonio fino a questa cifra non produce rendimento figurativo. Abitazione principale e un'auto d'uso sono sempre esclusi.</t>
  </si>
  <si>
    <t xml:space="preserve">V20</t>
  </si>
  <si>
    <t xml:space="preserve">Tasso del rendimento figurativo (ipotesi)</t>
  </si>
  <si>
    <t xml:space="preserve">% annuo</t>
  </si>
  <si>
    <t xml:space="preserve">Valore di lavoro</t>
  </si>
  <si>
    <t xml:space="preserve">La legge dice: rendimento medio dei titoli di Stato a dieci anni dell'anno precedente, tra 1% e 4%*, pubblicato ogni anno dal Ministero dell'economia. Qui è una ipotesi del 3%: aggiornare ogni anno.</t>
  </si>
  <si>
    <t xml:space="preserve">V21</t>
  </si>
  <si>
    <t xml:space="preserve">Coefficiente dei beni vendibili o locabili (classe b)</t>
  </si>
  <si>
    <t xml:space="preserve">Art. 3-bis, c. 5</t>
  </si>
  <si>
    <t xml:space="preserve">Un immobile o un bene non si vende al prezzo pieno: si conta il 70% del valore. Liquidità e titoli quotati contano il 100%.</t>
  </si>
  <si>
    <t xml:space="preserve">V22</t>
  </si>
  <si>
    <t xml:space="preserve">Mesi dopo i quali un bene inagibile o invendibile vale zero (classe c)</t>
  </si>
  <si>
    <t xml:space="preserve">mesi</t>
  </si>
  <si>
    <t xml:space="preserve">Serve certificazione tecnica o annuncio di vendita o locazione rimasto senza esito per lo stesso periodo. Nel calcolatore la classe c è inserita come valore zero.</t>
  </si>
  <si>
    <t xml:space="preserve">V23</t>
  </si>
  <si>
    <t xml:space="preserve">Tetto di deduzione degli oneri dei beni di classe c</t>
  </si>
  <si>
    <t xml:space="preserve">% del reddito</t>
  </si>
  <si>
    <t xml:space="preserve">Art. 3-bis, c. 6</t>
  </si>
  <si>
    <t xml:space="preserve">Imposte e oneri obbligatori documentati su questi beni si deducono fino al 10% del reddito netto.</t>
  </si>
  <si>
    <t xml:space="preserve">V24</t>
  </si>
  <si>
    <t xml:space="preserve">Mesi di controllo sulle cessioni sospette (antielusione)</t>
  </si>
  <si>
    <t xml:space="preserve">Art. 3-bis, c. 8</t>
  </si>
  <si>
    <t xml:space="preserve">Gli attivi ceduti o svalutati nei 24 mesi prima della domanda si ricalcolano al valore di mercato, salvo prova di una ragione economica. Non è un campo del calcolatore: va dichiarato nei dati.</t>
  </si>
  <si>
    <t xml:space="preserve">V5</t>
  </si>
  <si>
    <t xml:space="preserve">Tempo minimo con ciascun genitore in mancanza di accordo</t>
  </si>
  <si>
    <t xml:space="preserve">del tempo</t>
  </si>
  <si>
    <t xml:space="preserve">Art. 2, c. 2</t>
  </si>
  <si>
    <t xml:space="preserve">Un terzo del tempo corrisponde a 10 notti su 30. Si sale a metà se i genitori sono vicini, hanno orari compatibili e cooperano. Sono previste eccezioni per violenza, abuso o pericolo (Art. 2, c. 4).</t>
  </si>
  <si>
    <t xml:space="preserve">V7</t>
  </si>
  <si>
    <t xml:space="preserve">Soglia di variazione per la revisione</t>
  </si>
  <si>
    <t xml:space="preserve">Art. 6, c. 3</t>
  </si>
  <si>
    <t xml:space="preserve">Ogni 24 mesi il contributo si rivede solo se il reddito combinato o il costo di tabella cambia oltre il 10%.</t>
  </si>
  <si>
    <t xml:space="preserve">V15</t>
  </si>
  <si>
    <t xml:space="preserve">Durata e misura del contributo abitativo temporaneo</t>
  </si>
  <si>
    <t xml:space="preserve">24 mesi, max 50%</t>
  </si>
  <si>
    <t xml:space="preserve">Art. 7, c. 5</t>
  </si>
  <si>
    <t xml:space="preserve">Aiuto temporaneo e decrescente a chi non ha una casa adeguata e non ne ha i mezzi: fino al 50% del canone di mercato. Non è calcolato qui.</t>
  </si>
  <si>
    <t xml:space="preserve">V16</t>
  </si>
  <si>
    <t xml:space="preserve">Distanza oltre la quale il trasferimento va comunicato</t>
  </si>
  <si>
    <t xml:space="preserve">50 km</t>
  </si>
  <si>
    <t xml:space="preserve">Art. 7, c. 7</t>
  </si>
  <si>
    <t xml:space="preserve">Comunicazione scritta almeno sessanta giorni prima. Non è un campo del calcolatore.</t>
  </si>
  <si>
    <t xml:space="preserve">Allegato A: tabella nazionale (prima applicazione)</t>
  </si>
  <si>
    <t xml:space="preserve">Coefficiente Centro rispetto al Nord</t>
  </si>
  <si>
    <t xml:space="preserve">Coefficiente Sud e isole rispetto al Nord</t>
  </si>
  <si>
    <t xml:space="preserve">V1-V3</t>
  </si>
  <si>
    <t xml:space="preserve">Costo mensile di riferimento per figlio (euro)</t>
  </si>
  <si>
    <t xml:space="preserve">Nord</t>
  </si>
  <si>
    <t xml:space="preserve">Centro</t>
  </si>
  <si>
    <t xml:space="preserve">Sud e isole</t>
  </si>
  <si>
    <t xml:space="preserve">0-5 anni</t>
  </si>
  <si>
    <t xml:space="preserve">6-11 anni</t>
  </si>
  <si>
    <t xml:space="preserve">12-17 anni</t>
  </si>
  <si>
    <t xml:space="preserve">18-24 anni in formazione</t>
  </si>
  <si>
    <t xml:space="preserve">V2</t>
  </si>
  <si>
    <t xml:space="preserve">Soglia di protezione per genitore (include l'abitazione)</t>
  </si>
  <si>
    <t xml:space="preserve">V25</t>
  </si>
  <si>
    <t xml:space="preserve">Tetto di deduzione mensile per l'abitazione principale (per genitore)</t>
  </si>
  <si>
    <t xml:space="preserve">Quale area vale per la mia regione? (indicazione di lavoro, da confermare nel decreto)</t>
  </si>
  <si>
    <t xml:space="preserve">Piemonte, Valle d'Aosta, Lombardia, Liguria, Trentino-Alto Adige, Veneto, Friuli-Venezia Giulia, Emilia-Romagna</t>
  </si>
  <si>
    <t xml:space="preserve">Toscana, Umbria, Marche, Lazio</t>
  </si>
  <si>
    <t xml:space="preserve">Abruzzo, Molise, Campania, Puglia, Basilicata, Calabria, Sicilia, Sardegna</t>
  </si>
  <si>
    <t xml:space="preserve">Legenda: celle con testo blu sono valori di legge o ipotesi; il foglio è protetto da modifiche. Spiegazioni complete in Proposta di Andrea Moretto, sezione Motivazione (V1-V25).</t>
  </si>
  <si>
    <t xml:space="preserve">3. Foglio di calcolo: inserisci i dati dei genitori</t>
  </si>
  <si>
    <t xml:space="preserve">Compila solo le celle gialle con testo blu, dall'alto in basso. Importi in euro al mese. Se un genitore non ha altri beni, rispondi No alla riga 22 e salta tutta la parte del patrimonio: le celle diventano grigie. Il risultato è nelle righe 41-56 e nel foglio 3b.</t>
  </si>
  <si>
    <t xml:space="preserve">A. LA FAMIGLIA</t>
  </si>
  <si>
    <t xml:space="preserve">Genitore A</t>
  </si>
  <si>
    <t xml:space="preserve">Genitore B</t>
  </si>
  <si>
    <t xml:space="preserve">Esempio di formato</t>
  </si>
  <si>
    <t xml:space="preserve">Descrizione</t>
  </si>
  <si>
    <t xml:space="preserve">In quale area vivete? (Nord, Centro, Sud e isole)</t>
  </si>
  <si>
    <t xml:space="preserve">I genitori riescono a collaborare? (vicini, orari compatibili)</t>
  </si>
  <si>
    <t xml:space="preserve">Parziale</t>
  </si>
  <si>
    <t xml:space="preserve">Figlio 1: fascia d'età</t>
  </si>
  <si>
    <t xml:space="preserve">Figlio 2: fascia d'età (lasciare vuoto se non c'è)</t>
  </si>
  <si>
    <t xml:space="preserve">Figlio 3: fascia d'età (lasciare vuoto se non c'è)</t>
  </si>
  <si>
    <t xml:space="preserve">Figlio 4: fascia d'età (lasciare vuoto se non c'è)</t>
  </si>
  <si>
    <t xml:space="preserve">Notti al mese del figlio con il Genitore A (su 30)</t>
  </si>
  <si>
    <t xml:space="preserve">15</t>
  </si>
  <si>
    <t xml:space="preserve">Notti al mese del figlio con il Genitore B (calcolate)</t>
  </si>
  <si>
    <t xml:space="preserve">B. REDDITI E CASA (ogni genitore)</t>
  </si>
  <si>
    <t xml:space="preserve">Reddito netto mensile, ultimo anno (dopo imposte e contributi, senza assegno unico)</t>
  </si>
  <si>
    <t xml:space="preserve">2.100 €</t>
  </si>
  <si>
    <t xml:space="preserve">Reddito netto mensile, anno precedente (vuoto se non lo sai)</t>
  </si>
  <si>
    <t xml:space="preserve">2.000 €</t>
  </si>
  <si>
    <t xml:space="preserve">Rata mensile del mutuo o affitto della casa dove vive</t>
  </si>
  <si>
    <t xml:space="preserve">Art. 3-bis, c. 7</t>
  </si>
  <si>
    <t xml:space="preserve">650 €</t>
  </si>
  <si>
    <t xml:space="preserve">Mantenimento mensile di altri figli (non di questa coppia)</t>
  </si>
  <si>
    <t xml:space="preserve">Ha un'impresa o una società? (serve il perito, vedi nota)</t>
  </si>
  <si>
    <t xml:space="preserve">Art. 3-bis, c. 9</t>
  </si>
  <si>
    <t xml:space="preserve">No</t>
  </si>
  <si>
    <t xml:space="preserve">C. PATRIMONIO (ogni genitore)</t>
  </si>
  <si>
    <t xml:space="preserve">Ha altri beni oltre alla casa dove vive e a un'auto d'uso? Se No, saltare le righe seguenti</t>
  </si>
  <si>
    <t xml:space="preserve">Sì</t>
  </si>
  <si>
    <t xml:space="preserve">Liquidità e titoli quotati (conti, titoli): valore</t>
  </si>
  <si>
    <t xml:space="preserve">Art. 3-bis, c. 4-5</t>
  </si>
  <si>
    <t xml:space="preserve">30.000 €</t>
  </si>
  <si>
    <t xml:space="preserve">   debiti collegati a questi beni</t>
  </si>
  <si>
    <t xml:space="preserve">   parte che già produce reddito già dichiarato</t>
  </si>
  <si>
    <t xml:space="preserve">Immobili e altri beni vendibili o affittabili: valore di mercato</t>
  </si>
  <si>
    <t xml:space="preserve">150.000 €</t>
  </si>
  <si>
    <t xml:space="preserve">   debiti collegati (mutuo)</t>
  </si>
  <si>
    <t xml:space="preserve">   parte che già produce reddito già dichiarato (affitti)</t>
  </si>
  <si>
    <t xml:space="preserve">Beni inagibili, invendibili o non affittabili da oltre 24 mesi: valore (non conta)</t>
  </si>
  <si>
    <t xml:space="preserve">   imposte e oneri obbligatori mensili su questi beni</t>
  </si>
  <si>
    <t xml:space="preserve">D. CALCOLO DEL REDDITO NETTO DISPONIBILE</t>
  </si>
  <si>
    <t xml:space="preserve">Reddito netto ricorrente (media degli anni indicati)</t>
  </si>
  <si>
    <t xml:space="preserve">Liquidità e titoli computabili (100%)</t>
  </si>
  <si>
    <t xml:space="preserve">Art. 3-bis, c. 5a</t>
  </si>
  <si>
    <t xml:space="preserve">Immobili e beni computabili (valore netto per 70%)</t>
  </si>
  <si>
    <t xml:space="preserve">Art. 3-bis, c. 5b</t>
  </si>
  <si>
    <t xml:space="preserve">Patrimonio computabile</t>
  </si>
  <si>
    <t xml:space="preserve">Parte oltre la franchigia</t>
  </si>
  <si>
    <t xml:space="preserve">Rendimento figurativo mensile</t>
  </si>
  <si>
    <t xml:space="preserve">Reddito per il confronto con la soglia (reddito ricorrente + rendimento)</t>
  </si>
  <si>
    <t xml:space="preserve">Oneri dei beni inagibili deducibili (max 10% del reddito)</t>
  </si>
  <si>
    <t xml:space="preserve">Deduzione per l'abitazione principale (entro il tetto dell'area)</t>
  </si>
  <si>
    <t xml:space="preserve">REDDITO NETTO DISPONIBILE (mai sotto zero)</t>
  </si>
  <si>
    <t xml:space="preserve">Quota di spesa a carico del genitore (proporzione dei redditi)</t>
  </si>
  <si>
    <t xml:space="preserve">Art. 3, c. 3</t>
  </si>
  <si>
    <t xml:space="preserve">E. COSTO DEI FIGLI E RIPARTIZIONE (importi al mese)</t>
  </si>
  <si>
    <t xml:space="preserve">Costo mensile di riferimento di tutti i figli</t>
  </si>
  <si>
    <t xml:space="preserve">   di cui spese quotidiane</t>
  </si>
  <si>
    <t xml:space="preserve">   di cui spese programmabili (conto dedicato)</t>
  </si>
  <si>
    <t xml:space="preserve">Art. 4</t>
  </si>
  <si>
    <t xml:space="preserve">Spese quotidiane che il genitore paga direttamente (per le sue notti)</t>
  </si>
  <si>
    <t xml:space="preserve">Quota di spese quotidiane a carico del genitore</t>
  </si>
  <si>
    <t xml:space="preserve">Contributo perequativo (positivo: versa sul conto; negativo: riceve)</t>
  </si>
  <si>
    <t xml:space="preserve">Versamento sul conto dedicato per le spese programmabili</t>
  </si>
  <si>
    <t xml:space="preserve">Totale a carico del genitore (prima della soglia)</t>
  </si>
  <si>
    <t xml:space="preserve">Soglia di protezione dell'area</t>
  </si>
  <si>
    <t xml:space="preserve">Massimo sostenibile (reddito per la soglia meno soglia)</t>
  </si>
  <si>
    <t xml:space="preserve">TOTALE DOVUTO DAL GENITORE (arrotondato all'euro)</t>
  </si>
  <si>
    <t xml:space="preserve">Reddito che resta al genitore dopo il contributo</t>
  </si>
  <si>
    <t xml:space="preserve">Parte del costo non coperta dai genitori (coperta dalle misure di sostegno già previste)</t>
  </si>
  <si>
    <t xml:space="preserve">Avviso sul tempo con i figli</t>
  </si>
  <si>
    <t xml:space="preserve">Art. 2, c. 2 e 4</t>
  </si>
  <si>
    <t xml:space="preserve">Avvisi su impresa e soglia</t>
  </si>
  <si>
    <t xml:space="preserve">Art. 3, c. 4; Art. 3-bis, c. 9</t>
  </si>
  <si>
    <t xml:space="preserve">Nota sulle imprese: per redditi d'impresa e società in trasparenza fiscale il calcolo definitivo lo fa un perito contabile nominato dal giudice (Art. 3-bis, c. 9), con riservatezza dei documenti. Qui inserire una stima prudente.</t>
  </si>
  <si>
    <t xml:space="preserve">3b. Quadro sinottico</t>
  </si>
  <si>
    <t xml:space="preserve">Riassunto del calcolo del foglio 3, pronto per la stampa. Importi in euro al mese, arrotondati all'euro.</t>
  </si>
  <si>
    <t xml:space="preserve">Reddito netto disponibile</t>
  </si>
  <si>
    <t xml:space="preserve">Quota di spesa a carico</t>
  </si>
  <si>
    <t xml:space="preserve">Spese quotidiane pagate direttamente</t>
  </si>
  <si>
    <t xml:space="preserve">Contributo perequativo (positivo: versa; negativo: riceve)</t>
  </si>
  <si>
    <t xml:space="preserve">Versamento sul conto dedicato</t>
  </si>
  <si>
    <t xml:space="preserve">Totale teorico a carico</t>
  </si>
  <si>
    <t xml:space="preserve">TOTALE DOVUTO (dopo la soglia)</t>
  </si>
  <si>
    <t xml:space="preserve">Reddito che resta dopo il contributo</t>
  </si>
  <si>
    <t xml:space="preserve">Costo mensile di riferimento dei figli</t>
  </si>
  <si>
    <t xml:space="preserve">Parte non coperta (misure di sostegno già previste)</t>
  </si>
  <si>
    <t xml:space="preserve">Avvisi sul tempo</t>
  </si>
  <si>
    <t xml:space="preserve">Come si leggono i numeri</t>
  </si>
  <si>
    <t xml:space="preserve">• Totale dovuto: somma di quello che il genitore paga direttamente per le sue notti, del contributo perequativo e del versamento sul conto dedicato (tutto compreso).</t>
  </si>
  <si>
    <t xml:space="preserve">• Il contributo perequativo positivo si versa sul conto e viene girato all'altro genitore; se è negativo il genitore lo riceve.</t>
  </si>
  <si>
    <t xml:space="preserve">• Nessun genitore scende sotto la soglia di protezione: la parte che non si riesce a coprire è assorbita dalle misure di sostegno già previste per tutte le famiglie.</t>
  </si>
  <si>
    <t xml:space="preserve">• Il quadro è un riferimento per capire la propria situazione. Per applicarlo servono l'Ufficio per la famiglia o un avvocato (Art. 9 della proposta).</t>
  </si>
  <si>
    <t xml:space="preserve">4. Quattro esempi di calcolo</t>
  </si>
  <si>
    <t xml:space="preserve">Quattro famiglie molto diverse per reddito, area, patrimonio e collaborazione. Tutti i valori usano le Variabili del foglio 2. Importi in euro al mese. Gli esempi sono illustrativi.</t>
  </si>
  <si>
    <t xml:space="preserve">Caso 1: equilibrata e cooperativa</t>
  </si>
  <si>
    <t xml:space="preserve">Caso 2: squilibrata e conflittuale</t>
  </si>
  <si>
    <t xml:space="preserve">Caso 3: reddito modesto, un solo reddito</t>
  </si>
  <si>
    <t xml:space="preserve">Caso 4: patrimonio consistente e impresa</t>
  </si>
  <si>
    <t xml:space="preserve">Centro. Due figli di 8 e 14 anni. Redditi uguali, tempo a metà, nessun patrimonio, ciascuno paga il proprio affitto uguale.</t>
  </si>
  <si>
    <t xml:space="preserve">Sud e isole. Due figli di 8 e 14 anni. Il Genitore A guadagna il triplo, ha la casa di proprietà senza mutuo, non collabora. Il Genitore B ha l'affitto. Tempo minimo di un terzo con A.</t>
  </si>
  <si>
    <t xml:space="preserve">Nord. Un figlio di 4 anni, tempo a metà e buona collaborazione. Solo il Genitore A ha reddito (1.500 €) e paga 600 € di affitto. Il contributo si ferma alla soglia di protezione.</t>
  </si>
  <si>
    <t xml:space="preserve">Nord. Tre figli di 5, 10 e 16 anni. Genitore A: imprenditore, 250.000 € in conto, un appartamento sfitto da 200.000 €, un negozio inagibile da oltre 24 mesi con 200 € al mese di oneri; casa propria senza mutuo. Genitore B: dipendente in affitto. Collaborazione parziale, tempo minimo di un terzo con A.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</si>
</sst>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%"/>
    <numFmt numFmtId="166" formatCode="0"/>
    <numFmt numFmtId="167" formatCode="#,##0&quot; €&quot;"/>
    <numFmt numFmtId="168" formatCode="#,##0.00&quot; €&quot;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A5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555555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555555"/>
      <name val="Arial"/>
      <family val="0"/>
      <charset val="1"/>
    </font>
    <font>
      <i val="true"/>
      <sz val="9"/>
      <color rgb="FF7F7F7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1F3A5F"/>
      <name val="Arial"/>
      <family val="0"/>
      <charset val="1"/>
    </font>
    <font>
      <sz val="9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DCE6F1"/>
        <bgColor rgb="FFE2F0D9"/>
      </patternFill>
    </fill>
    <fill>
      <patternFill patternType="solid">
        <fgColor rgb="FF1F3A5F"/>
        <bgColor rgb="FF333333"/>
      </patternFill>
    </fill>
    <fill>
      <patternFill patternType="solid">
        <fgColor rgb="FFFFF9D6"/>
        <bgColor rgb="FFFFFFFF"/>
      </patternFill>
    </fill>
    <fill>
      <patternFill patternType="solid">
        <fgColor rgb="FFE2F0D9"/>
        <bgColor rgb="FFDCE6F1"/>
      </patternFill>
    </fill>
    <fill>
      <patternFill patternType="solid">
        <fgColor rgb="FFFCE4D6"/>
        <bgColor rgb="FFFFF9D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7" fontId="11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11" fillId="4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1" fillId="4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4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11" fillId="4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2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5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5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D9D9D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9D6"/>
      <rgbColor rgb="FFDCE6F1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61.5" hidden="false" customHeight="true" outlineLevel="0" collapsed="false">
      <c r="A5" s="4" t="s">
        <v>3</v>
      </c>
      <c r="B5" s="5" t="s">
        <v>4</v>
      </c>
    </row>
    <row r="6" customFormat="false" ht="61.5" hidden="false" customHeight="true" outlineLevel="0" collapsed="false">
      <c r="A6" s="4" t="s">
        <v>5</v>
      </c>
      <c r="B6" s="5" t="s">
        <v>6</v>
      </c>
    </row>
    <row r="7" customFormat="false" ht="61.5" hidden="false" customHeight="true" outlineLevel="0" collapsed="false">
      <c r="A7" s="4" t="s">
        <v>7</v>
      </c>
      <c r="B7" s="5" t="s">
        <v>8</v>
      </c>
    </row>
    <row r="8" customFormat="false" ht="61.5" hidden="false" customHeight="true" outlineLevel="0" collapsed="false">
      <c r="A8" s="4" t="s">
        <v>9</v>
      </c>
      <c r="B8" s="5" t="s">
        <v>10</v>
      </c>
    </row>
    <row r="9" customFormat="false" ht="61.5" hidden="false" customHeight="true" outlineLevel="0" collapsed="false">
      <c r="A9" s="4" t="s">
        <v>11</v>
      </c>
      <c r="B9" s="5" t="s">
        <v>12</v>
      </c>
    </row>
    <row r="10" customFormat="false" ht="61.5" hidden="false" customHeight="true" outlineLevel="0" collapsed="false">
      <c r="A10" s="4" t="s">
        <v>13</v>
      </c>
      <c r="B10" s="5" t="s">
        <v>14</v>
      </c>
    </row>
    <row r="12" customFormat="false" ht="15" hidden="false" customHeight="false" outlineLevel="0" collapsed="false">
      <c r="A12" s="2" t="s">
        <v>15</v>
      </c>
    </row>
    <row r="13" customFormat="false" ht="15" hidden="false" customHeight="false" outlineLevel="0" collapsed="false">
      <c r="A13" s="6" t="s">
        <v>16</v>
      </c>
      <c r="B13" s="7" t="s">
        <v>17</v>
      </c>
    </row>
    <row r="14" customFormat="false" ht="15" hidden="false" customHeight="false" outlineLevel="0" collapsed="false">
      <c r="A14" s="6" t="s">
        <v>18</v>
      </c>
      <c r="B14" s="7" t="s">
        <v>19</v>
      </c>
    </row>
    <row r="15" customFormat="false" ht="15" hidden="false" customHeight="false" outlineLevel="0" collapsed="false">
      <c r="A15" s="6" t="s">
        <v>20</v>
      </c>
      <c r="B15" s="7" t="s">
        <v>21</v>
      </c>
    </row>
    <row r="16" customFormat="false" ht="15" hidden="false" customHeight="false" outlineLevel="0" collapsed="false">
      <c r="A16" s="6" t="s">
        <v>22</v>
      </c>
      <c r="B16" s="7" t="s">
        <v>23</v>
      </c>
    </row>
    <row r="17" customFormat="false" ht="15" hidden="false" customHeight="false" outlineLevel="0" collapsed="false">
      <c r="A17" s="6" t="s">
        <v>24</v>
      </c>
      <c r="B17" s="7" t="s">
        <v>25</v>
      </c>
    </row>
  </sheetData>
  <sheetProtection sheet="true" password="8b7e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&amp;CProposta di Andrea Moretto · ottobre 2026 · figlidientrambi.pages.dev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4"/>
    <col collapsed="false" customWidth="true" hidden="false" outlineLevel="0" max="3" min="3" style="0" width="96"/>
    <col collapsed="false" customWidth="true" hidden="false" outlineLevel="0" max="4" min="4" style="0" width="22"/>
  </cols>
  <sheetData>
    <row r="1" customFormat="false" ht="19.7" hidden="false" customHeight="false" outlineLevel="0" collapsed="false">
      <c r="A1" s="1" t="s">
        <v>26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30" hidden="false" customHeight="true" outlineLevel="0" collapsed="false">
      <c r="A4" s="8" t="s">
        <v>27</v>
      </c>
      <c r="B4" s="8"/>
      <c r="C4" s="8"/>
      <c r="D4" s="8"/>
    </row>
    <row r="6" customFormat="false" ht="15" hidden="false" customHeight="false" outlineLevel="0" collapsed="false">
      <c r="A6" s="9" t="s">
        <v>28</v>
      </c>
      <c r="B6" s="9" t="s">
        <v>29</v>
      </c>
      <c r="C6" s="9" t="s">
        <v>30</v>
      </c>
      <c r="D6" s="9" t="s">
        <v>31</v>
      </c>
    </row>
    <row r="7" customFormat="false" ht="69.75" hidden="false" customHeight="true" outlineLevel="0" collapsed="false">
      <c r="A7" s="10" t="s">
        <v>32</v>
      </c>
      <c r="B7" s="11" t="s">
        <v>33</v>
      </c>
      <c r="C7" s="5" t="s">
        <v>34</v>
      </c>
      <c r="D7" s="12" t="s">
        <v>35</v>
      </c>
    </row>
    <row r="8" customFormat="false" ht="150" hidden="false" customHeight="true" outlineLevel="0" collapsed="false">
      <c r="A8" s="10" t="s">
        <v>36</v>
      </c>
      <c r="B8" s="11" t="s">
        <v>37</v>
      </c>
      <c r="C8" s="5" t="s">
        <v>38</v>
      </c>
      <c r="D8" s="12" t="s">
        <v>39</v>
      </c>
    </row>
    <row r="9" customFormat="false" ht="69.75" hidden="false" customHeight="true" outlineLevel="0" collapsed="false">
      <c r="A9" s="10" t="s">
        <v>40</v>
      </c>
      <c r="B9" s="11" t="s">
        <v>41</v>
      </c>
      <c r="C9" s="5" t="s">
        <v>42</v>
      </c>
      <c r="D9" s="12" t="s">
        <v>43</v>
      </c>
    </row>
    <row r="10" customFormat="false" ht="69.75" hidden="false" customHeight="true" outlineLevel="0" collapsed="false">
      <c r="A10" s="10" t="s">
        <v>44</v>
      </c>
      <c r="B10" s="11" t="s">
        <v>45</v>
      </c>
      <c r="C10" s="5" t="s">
        <v>46</v>
      </c>
      <c r="D10" s="12" t="s">
        <v>47</v>
      </c>
    </row>
    <row r="11" customFormat="false" ht="69.75" hidden="false" customHeight="true" outlineLevel="0" collapsed="false">
      <c r="A11" s="10" t="s">
        <v>48</v>
      </c>
      <c r="B11" s="11" t="s">
        <v>49</v>
      </c>
      <c r="C11" s="5" t="s">
        <v>50</v>
      </c>
      <c r="D11" s="12" t="s">
        <v>51</v>
      </c>
    </row>
    <row r="12" customFormat="false" ht="150" hidden="false" customHeight="true" outlineLevel="0" collapsed="false">
      <c r="A12" s="10" t="s">
        <v>52</v>
      </c>
      <c r="B12" s="11" t="s">
        <v>53</v>
      </c>
      <c r="C12" s="5" t="s">
        <v>54</v>
      </c>
      <c r="D12" s="12" t="s">
        <v>55</v>
      </c>
    </row>
    <row r="13" customFormat="false" ht="69.75" hidden="false" customHeight="true" outlineLevel="0" collapsed="false">
      <c r="A13" s="10" t="s">
        <v>56</v>
      </c>
      <c r="B13" s="11" t="s">
        <v>57</v>
      </c>
      <c r="C13" s="5" t="s">
        <v>58</v>
      </c>
      <c r="D13" s="12" t="s">
        <v>59</v>
      </c>
    </row>
    <row r="15" customFormat="false" ht="15" hidden="false" customHeight="false" outlineLevel="0" collapsed="false">
      <c r="A15" s="2" t="s">
        <v>60</v>
      </c>
    </row>
    <row r="16" customFormat="false" ht="30" hidden="false" customHeight="true" outlineLevel="0" collapsed="false">
      <c r="A16" s="8" t="s">
        <v>61</v>
      </c>
      <c r="B16" s="8"/>
      <c r="C16" s="8"/>
      <c r="D16" s="8"/>
    </row>
    <row r="17" customFormat="false" ht="30" hidden="false" customHeight="true" outlineLevel="0" collapsed="false">
      <c r="A17" s="8" t="s">
        <v>62</v>
      </c>
      <c r="B17" s="8"/>
      <c r="C17" s="8"/>
      <c r="D17" s="8"/>
    </row>
    <row r="18" customFormat="false" ht="30" hidden="false" customHeight="true" outlineLevel="0" collapsed="false">
      <c r="A18" s="8" t="s">
        <v>63</v>
      </c>
      <c r="B18" s="8"/>
      <c r="C18" s="8"/>
      <c r="D18" s="8"/>
    </row>
    <row r="20" customFormat="false" ht="15" hidden="false" customHeight="false" outlineLevel="0" collapsed="false">
      <c r="A20" s="3" t="s">
        <v>64</v>
      </c>
    </row>
    <row r="22" customFormat="false" ht="15" hidden="false" customHeight="false" outlineLevel="0" collapsed="false">
      <c r="A22" s="13" t="s">
        <v>14</v>
      </c>
    </row>
  </sheetData>
  <sheetProtection sheet="true" password="8b7e"/>
  <mergeCells count="4">
    <mergeCell ref="A4:D4"/>
    <mergeCell ref="A16:D16"/>
    <mergeCell ref="A17:D17"/>
    <mergeCell ref="A18:D18"/>
  </mergeCell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&amp;CProposta di Andrea Moretto · ottobre 2026 · figlidientrambi.pages.dev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46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6" min="5" style="0" width="18"/>
    <col collapsed="false" customWidth="true" hidden="false" outlineLevel="0" max="7" min="7" style="0" width="80"/>
  </cols>
  <sheetData>
    <row r="1" customFormat="false" ht="19.7" hidden="false" customHeight="false" outlineLevel="0" collapsed="false">
      <c r="A1" s="1" t="s">
        <v>65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30" hidden="false" customHeight="true" outlineLevel="0" collapsed="false">
      <c r="A4" s="8" t="s">
        <v>66</v>
      </c>
      <c r="B4" s="8"/>
      <c r="C4" s="8"/>
      <c r="D4" s="8"/>
      <c r="E4" s="8"/>
      <c r="F4" s="8"/>
      <c r="G4" s="8"/>
    </row>
    <row r="6" customFormat="false" ht="15" hidden="false" customHeight="false" outlineLevel="0" collapsed="false">
      <c r="A6" s="9" t="s">
        <v>67</v>
      </c>
      <c r="B6" s="9" t="s">
        <v>68</v>
      </c>
      <c r="C6" s="9" t="s">
        <v>69</v>
      </c>
      <c r="D6" s="9" t="s">
        <v>70</v>
      </c>
      <c r="E6" s="9" t="s">
        <v>71</v>
      </c>
      <c r="F6" s="9" t="s">
        <v>72</v>
      </c>
      <c r="G6" s="9" t="s">
        <v>73</v>
      </c>
    </row>
    <row r="7" customFormat="false" ht="54" hidden="false" customHeight="true" outlineLevel="0" collapsed="false">
      <c r="A7" s="11" t="s">
        <v>74</v>
      </c>
      <c r="B7" s="5" t="s">
        <v>75</v>
      </c>
      <c r="C7" s="14" t="n">
        <v>0.6</v>
      </c>
      <c r="D7" s="5" t="s">
        <v>76</v>
      </c>
      <c r="E7" s="5" t="s">
        <v>77</v>
      </c>
      <c r="F7" s="5" t="s">
        <v>78</v>
      </c>
      <c r="G7" s="5" t="s">
        <v>79</v>
      </c>
    </row>
    <row r="8" customFormat="false" ht="54" hidden="false" customHeight="true" outlineLevel="0" collapsed="false">
      <c r="A8" s="11" t="s">
        <v>80</v>
      </c>
      <c r="B8" s="5" t="s">
        <v>81</v>
      </c>
      <c r="C8" s="15" t="n">
        <v>2</v>
      </c>
      <c r="D8" s="5" t="s">
        <v>82</v>
      </c>
      <c r="E8" s="5" t="s">
        <v>35</v>
      </c>
      <c r="F8" s="5" t="s">
        <v>78</v>
      </c>
      <c r="G8" s="5" t="s">
        <v>83</v>
      </c>
    </row>
    <row r="9" customFormat="false" ht="54" hidden="false" customHeight="true" outlineLevel="0" collapsed="false">
      <c r="A9" s="11" t="s">
        <v>84</v>
      </c>
      <c r="B9" s="5" t="s">
        <v>85</v>
      </c>
      <c r="C9" s="16" t="n">
        <v>100000</v>
      </c>
      <c r="D9" s="5" t="s">
        <v>86</v>
      </c>
      <c r="E9" s="5" t="s">
        <v>43</v>
      </c>
      <c r="F9" s="5" t="s">
        <v>78</v>
      </c>
      <c r="G9" s="5" t="s">
        <v>87</v>
      </c>
    </row>
    <row r="10" customFormat="false" ht="54" hidden="false" customHeight="true" outlineLevel="0" collapsed="false">
      <c r="A10" s="11" t="s">
        <v>88</v>
      </c>
      <c r="B10" s="5" t="s">
        <v>89</v>
      </c>
      <c r="C10" s="14" t="n">
        <v>0.03</v>
      </c>
      <c r="D10" s="5" t="s">
        <v>90</v>
      </c>
      <c r="E10" s="5" t="s">
        <v>43</v>
      </c>
      <c r="F10" s="5" t="s">
        <v>91</v>
      </c>
      <c r="G10" s="5" t="s">
        <v>92</v>
      </c>
    </row>
    <row r="11" customFormat="false" ht="54" hidden="false" customHeight="true" outlineLevel="0" collapsed="false">
      <c r="A11" s="11" t="s">
        <v>93</v>
      </c>
      <c r="B11" s="5" t="s">
        <v>94</v>
      </c>
      <c r="C11" s="14" t="n">
        <v>0.7</v>
      </c>
      <c r="D11" s="5" t="s">
        <v>76</v>
      </c>
      <c r="E11" s="5" t="s">
        <v>95</v>
      </c>
      <c r="F11" s="5" t="s">
        <v>78</v>
      </c>
      <c r="G11" s="5" t="s">
        <v>96</v>
      </c>
    </row>
    <row r="12" customFormat="false" ht="54" hidden="false" customHeight="true" outlineLevel="0" collapsed="false">
      <c r="A12" s="11" t="s">
        <v>97</v>
      </c>
      <c r="B12" s="5" t="s">
        <v>98</v>
      </c>
      <c r="C12" s="15" t="n">
        <v>24</v>
      </c>
      <c r="D12" s="5" t="s">
        <v>99</v>
      </c>
      <c r="E12" s="5" t="s">
        <v>95</v>
      </c>
      <c r="F12" s="5" t="s">
        <v>78</v>
      </c>
      <c r="G12" s="5" t="s">
        <v>100</v>
      </c>
    </row>
    <row r="13" customFormat="false" ht="54" hidden="false" customHeight="true" outlineLevel="0" collapsed="false">
      <c r="A13" s="11" t="s">
        <v>101</v>
      </c>
      <c r="B13" s="5" t="s">
        <v>102</v>
      </c>
      <c r="C13" s="14" t="n">
        <v>0.1</v>
      </c>
      <c r="D13" s="5" t="s">
        <v>103</v>
      </c>
      <c r="E13" s="5" t="s">
        <v>104</v>
      </c>
      <c r="F13" s="5" t="s">
        <v>78</v>
      </c>
      <c r="G13" s="5" t="s">
        <v>105</v>
      </c>
    </row>
    <row r="14" customFormat="false" ht="54" hidden="false" customHeight="true" outlineLevel="0" collapsed="false">
      <c r="A14" s="11" t="s">
        <v>106</v>
      </c>
      <c r="B14" s="5" t="s">
        <v>107</v>
      </c>
      <c r="C14" s="15" t="n">
        <v>24</v>
      </c>
      <c r="D14" s="5" t="s">
        <v>99</v>
      </c>
      <c r="E14" s="5" t="s">
        <v>108</v>
      </c>
      <c r="F14" s="5" t="s">
        <v>78</v>
      </c>
      <c r="G14" s="5" t="s">
        <v>109</v>
      </c>
    </row>
    <row r="15" customFormat="false" ht="54" hidden="false" customHeight="true" outlineLevel="0" collapsed="false">
      <c r="A15" s="11" t="s">
        <v>110</v>
      </c>
      <c r="B15" s="5" t="s">
        <v>111</v>
      </c>
      <c r="C15" s="14" t="n">
        <v>0.333333333333333</v>
      </c>
      <c r="D15" s="5" t="s">
        <v>112</v>
      </c>
      <c r="E15" s="5" t="s">
        <v>113</v>
      </c>
      <c r="F15" s="5" t="s">
        <v>78</v>
      </c>
      <c r="G15" s="5" t="s">
        <v>114</v>
      </c>
    </row>
    <row r="16" customFormat="false" ht="54" hidden="false" customHeight="true" outlineLevel="0" collapsed="false">
      <c r="A16" s="11" t="s">
        <v>115</v>
      </c>
      <c r="B16" s="5" t="s">
        <v>116</v>
      </c>
      <c r="C16" s="17" t="n">
        <v>0.1</v>
      </c>
      <c r="D16" s="5" t="s">
        <v>76</v>
      </c>
      <c r="E16" s="5" t="s">
        <v>117</v>
      </c>
      <c r="F16" s="5" t="s">
        <v>78</v>
      </c>
      <c r="G16" s="5" t="s">
        <v>118</v>
      </c>
    </row>
    <row r="17" customFormat="false" ht="54" hidden="false" customHeight="true" outlineLevel="0" collapsed="false">
      <c r="A17" s="11" t="s">
        <v>119</v>
      </c>
      <c r="B17" s="5" t="s">
        <v>120</v>
      </c>
      <c r="C17" s="18" t="s">
        <v>121</v>
      </c>
      <c r="D17" s="5"/>
      <c r="E17" s="5" t="s">
        <v>122</v>
      </c>
      <c r="F17" s="5" t="s">
        <v>78</v>
      </c>
      <c r="G17" s="5" t="s">
        <v>123</v>
      </c>
    </row>
    <row r="18" customFormat="false" ht="54" hidden="false" customHeight="true" outlineLevel="0" collapsed="false">
      <c r="A18" s="11" t="s">
        <v>124</v>
      </c>
      <c r="B18" s="5" t="s">
        <v>125</v>
      </c>
      <c r="C18" s="18" t="s">
        <v>126</v>
      </c>
      <c r="D18" s="5"/>
      <c r="E18" s="5" t="s">
        <v>127</v>
      </c>
      <c r="F18" s="5" t="s">
        <v>78</v>
      </c>
      <c r="G18" s="5" t="s">
        <v>128</v>
      </c>
    </row>
    <row r="20" customFormat="false" ht="15" hidden="false" customHeight="false" outlineLevel="0" collapsed="false">
      <c r="A20" s="19" t="s">
        <v>129</v>
      </c>
      <c r="B20" s="20"/>
      <c r="C20" s="20"/>
      <c r="D20" s="20"/>
      <c r="E20" s="20"/>
      <c r="F20" s="20"/>
      <c r="G20" s="20"/>
    </row>
    <row r="21" customFormat="false" ht="15" hidden="false" customHeight="false" outlineLevel="0" collapsed="false">
      <c r="A21" s="7" t="s">
        <v>130</v>
      </c>
      <c r="B21" s="7"/>
      <c r="C21" s="21" t="n">
        <v>0.9</v>
      </c>
      <c r="D21" s="5" t="s">
        <v>78</v>
      </c>
    </row>
    <row r="22" customFormat="false" ht="15" hidden="false" customHeight="false" outlineLevel="0" collapsed="false">
      <c r="A22" s="7" t="s">
        <v>131</v>
      </c>
      <c r="B22" s="7"/>
      <c r="C22" s="21" t="n">
        <v>0.8</v>
      </c>
      <c r="D22" s="5" t="s">
        <v>78</v>
      </c>
    </row>
    <row r="24" customFormat="false" ht="15" hidden="false" customHeight="false" outlineLevel="0" collapsed="false">
      <c r="A24" s="22" t="s">
        <v>132</v>
      </c>
      <c r="B24" s="9" t="s">
        <v>133</v>
      </c>
      <c r="C24" s="9" t="s">
        <v>134</v>
      </c>
      <c r="D24" s="9" t="s">
        <v>135</v>
      </c>
      <c r="E24" s="9" t="s">
        <v>136</v>
      </c>
      <c r="F24" s="9" t="s">
        <v>72</v>
      </c>
    </row>
    <row r="25" customFormat="false" ht="15" hidden="false" customHeight="false" outlineLevel="0" collapsed="false">
      <c r="A25" s="7"/>
      <c r="B25" s="6" t="s">
        <v>137</v>
      </c>
      <c r="C25" s="23" t="n">
        <v>480</v>
      </c>
      <c r="D25" s="24" t="n">
        <f aca="false">C25*'2 Variabili di legge'!$C$21</f>
        <v>432</v>
      </c>
      <c r="E25" s="24" t="n">
        <f aca="false">C25*'2 Variabili di legge'!$C$22</f>
        <v>384</v>
      </c>
      <c r="F25" s="7" t="s">
        <v>78</v>
      </c>
    </row>
    <row r="26" customFormat="false" ht="15" hidden="false" customHeight="false" outlineLevel="0" collapsed="false">
      <c r="A26" s="7"/>
      <c r="B26" s="6" t="s">
        <v>138</v>
      </c>
      <c r="C26" s="23" t="n">
        <v>550</v>
      </c>
      <c r="D26" s="24" t="n">
        <f aca="false">C26*'2 Variabili di legge'!$C$21</f>
        <v>495</v>
      </c>
      <c r="E26" s="24" t="n">
        <f aca="false">C26*'2 Variabili di legge'!$C$22</f>
        <v>440</v>
      </c>
      <c r="F26" s="7" t="s">
        <v>78</v>
      </c>
    </row>
    <row r="27" customFormat="false" ht="15" hidden="false" customHeight="false" outlineLevel="0" collapsed="false">
      <c r="A27" s="7"/>
      <c r="B27" s="6" t="s">
        <v>139</v>
      </c>
      <c r="C27" s="23" t="n">
        <v>700</v>
      </c>
      <c r="D27" s="24" t="n">
        <f aca="false">C27*'2 Variabili di legge'!$C$21</f>
        <v>630</v>
      </c>
      <c r="E27" s="24" t="n">
        <f aca="false">C27*'2 Variabili di legge'!$C$22</f>
        <v>560</v>
      </c>
      <c r="F27" s="7" t="s">
        <v>78</v>
      </c>
    </row>
    <row r="28" customFormat="false" ht="15" hidden="false" customHeight="false" outlineLevel="0" collapsed="false">
      <c r="A28" s="7"/>
      <c r="B28" s="6" t="s">
        <v>140</v>
      </c>
      <c r="C28" s="23" t="n">
        <v>750</v>
      </c>
      <c r="D28" s="24" t="n">
        <f aca="false">C28*'2 Variabili di legge'!$C$21</f>
        <v>675</v>
      </c>
      <c r="E28" s="24" t="n">
        <f aca="false">C28*'2 Variabili di legge'!$C$22</f>
        <v>600</v>
      </c>
      <c r="F28" s="7" t="s">
        <v>78</v>
      </c>
    </row>
    <row r="29" customFormat="false" ht="30" hidden="false" customHeight="true" outlineLevel="0" collapsed="false">
      <c r="A29" s="6" t="s">
        <v>141</v>
      </c>
      <c r="B29" s="11" t="s">
        <v>142</v>
      </c>
      <c r="C29" s="23" t="n">
        <v>1100</v>
      </c>
      <c r="D29" s="23" t="n">
        <v>1000</v>
      </c>
      <c r="E29" s="23" t="n">
        <v>850</v>
      </c>
      <c r="F29" s="7" t="s">
        <v>78</v>
      </c>
    </row>
    <row r="30" customFormat="false" ht="42" hidden="false" customHeight="true" outlineLevel="0" collapsed="false">
      <c r="A30" s="6" t="s">
        <v>143</v>
      </c>
      <c r="B30" s="11" t="s">
        <v>144</v>
      </c>
      <c r="C30" s="23" t="n">
        <v>700</v>
      </c>
      <c r="D30" s="23" t="n">
        <v>550</v>
      </c>
      <c r="E30" s="23" t="n">
        <v>450</v>
      </c>
      <c r="F30" s="7" t="s">
        <v>78</v>
      </c>
    </row>
    <row r="32" customFormat="false" ht="15" hidden="false" customHeight="false" outlineLevel="0" collapsed="false">
      <c r="A32" s="19" t="s">
        <v>145</v>
      </c>
      <c r="B32" s="20"/>
      <c r="C32" s="20"/>
      <c r="D32" s="20"/>
      <c r="E32" s="20"/>
      <c r="F32" s="20"/>
      <c r="G32" s="20"/>
    </row>
    <row r="33" customFormat="false" ht="15" hidden="false" customHeight="true" outlineLevel="0" collapsed="false">
      <c r="A33" s="6" t="s">
        <v>134</v>
      </c>
      <c r="B33" s="25" t="s">
        <v>146</v>
      </c>
      <c r="C33" s="25"/>
      <c r="D33" s="25"/>
      <c r="E33" s="25"/>
      <c r="F33" s="25"/>
      <c r="G33" s="25"/>
    </row>
    <row r="34" customFormat="false" ht="15" hidden="false" customHeight="true" outlineLevel="0" collapsed="false">
      <c r="A34" s="6" t="s">
        <v>135</v>
      </c>
      <c r="B34" s="25" t="s">
        <v>147</v>
      </c>
      <c r="C34" s="25"/>
      <c r="D34" s="25"/>
      <c r="E34" s="25"/>
      <c r="F34" s="25"/>
      <c r="G34" s="25"/>
    </row>
    <row r="35" customFormat="false" ht="15" hidden="false" customHeight="true" outlineLevel="0" collapsed="false">
      <c r="A35" s="6" t="s">
        <v>136</v>
      </c>
      <c r="B35" s="25" t="s">
        <v>148</v>
      </c>
      <c r="C35" s="25"/>
      <c r="D35" s="25"/>
      <c r="E35" s="25"/>
      <c r="F35" s="25"/>
      <c r="G35" s="25"/>
    </row>
    <row r="37" customFormat="false" ht="15" hidden="false" customHeight="false" outlineLevel="0" collapsed="false">
      <c r="A37" s="3" t="s">
        <v>149</v>
      </c>
    </row>
    <row r="38" customFormat="false" ht="15" hidden="false" customHeight="false" outlineLevel="0" collapsed="false">
      <c r="A38" s="13" t="s">
        <v>14</v>
      </c>
    </row>
  </sheetData>
  <sheetProtection sheet="true" password="8b7e"/>
  <mergeCells count="6">
    <mergeCell ref="A4:G4"/>
    <mergeCell ref="A21:B21"/>
    <mergeCell ref="A22:B22"/>
    <mergeCell ref="B33:G33"/>
    <mergeCell ref="B34:G34"/>
    <mergeCell ref="B35:G35"/>
  </mergeCell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&amp;CProposta di Andrea Moretto · ottobre 2026 · figlidientrambi.pages.dev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6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20"/>
    <col collapsed="false" customWidth="true" hidden="false" outlineLevel="0" max="4" min="3" style="0" width="19"/>
    <col collapsed="false" customWidth="true" hidden="false" outlineLevel="0" max="5" min="5" style="0" width="18"/>
  </cols>
  <sheetData>
    <row r="1" customFormat="false" ht="19.7" hidden="false" customHeight="false" outlineLevel="0" collapsed="false">
      <c r="A1" s="1" t="s">
        <v>150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43.5" hidden="false" customHeight="true" outlineLevel="0" collapsed="false">
      <c r="A4" s="8" t="s">
        <v>151</v>
      </c>
      <c r="B4" s="8"/>
      <c r="C4" s="8"/>
      <c r="D4" s="8"/>
    </row>
    <row r="5" customFormat="false" ht="15" hidden="false" customHeight="false" outlineLevel="0" collapsed="false">
      <c r="A5" s="26" t="s">
        <v>152</v>
      </c>
      <c r="B5" s="27"/>
      <c r="C5" s="28" t="s">
        <v>153</v>
      </c>
      <c r="D5" s="28" t="s">
        <v>154</v>
      </c>
      <c r="E5" s="28" t="s">
        <v>155</v>
      </c>
    </row>
    <row r="6" customFormat="false" ht="66" hidden="false" customHeight="true" outlineLevel="0" collapsed="false">
      <c r="A6" s="5" t="s">
        <v>156</v>
      </c>
      <c r="B6" s="12"/>
      <c r="C6" s="29"/>
      <c r="D6" s="29"/>
    </row>
    <row r="7" customFormat="false" ht="27.75" hidden="false" customHeight="true" outlineLevel="0" collapsed="false">
      <c r="A7" s="5" t="s">
        <v>157</v>
      </c>
      <c r="B7" s="12" t="s">
        <v>77</v>
      </c>
      <c r="C7" s="30"/>
      <c r="D7" s="30"/>
      <c r="E7" s="31" t="s">
        <v>134</v>
      </c>
    </row>
    <row r="8" customFormat="false" ht="27.75" hidden="false" customHeight="true" outlineLevel="0" collapsed="false">
      <c r="A8" s="5" t="s">
        <v>158</v>
      </c>
      <c r="B8" s="12" t="s">
        <v>113</v>
      </c>
      <c r="C8" s="30"/>
      <c r="D8" s="30"/>
      <c r="E8" s="31" t="s">
        <v>159</v>
      </c>
    </row>
    <row r="9" customFormat="false" ht="15" hidden="false" customHeight="false" outlineLevel="0" collapsed="false">
      <c r="A9" s="5" t="s">
        <v>160</v>
      </c>
      <c r="B9" s="12" t="s">
        <v>77</v>
      </c>
      <c r="C9" s="32"/>
      <c r="D9" s="32"/>
      <c r="E9" s="31" t="s">
        <v>138</v>
      </c>
    </row>
    <row r="10" customFormat="false" ht="15" hidden="false" customHeight="false" outlineLevel="0" collapsed="false">
      <c r="A10" s="5" t="s">
        <v>161</v>
      </c>
      <c r="B10" s="12" t="s">
        <v>77</v>
      </c>
      <c r="C10" s="32"/>
      <c r="D10" s="32"/>
    </row>
    <row r="11" customFormat="false" ht="15" hidden="false" customHeight="false" outlineLevel="0" collapsed="false">
      <c r="A11" s="5" t="s">
        <v>162</v>
      </c>
      <c r="B11" s="12" t="s">
        <v>77</v>
      </c>
      <c r="C11" s="32"/>
      <c r="D11" s="32"/>
    </row>
    <row r="12" customFormat="false" ht="15" hidden="false" customHeight="false" outlineLevel="0" collapsed="false">
      <c r="A12" s="5" t="s">
        <v>163</v>
      </c>
      <c r="B12" s="12" t="s">
        <v>77</v>
      </c>
      <c r="C12" s="32"/>
      <c r="D12" s="32"/>
    </row>
    <row r="13" customFormat="false" ht="15" hidden="false" customHeight="false" outlineLevel="0" collapsed="false">
      <c r="A13" s="5" t="s">
        <v>164</v>
      </c>
      <c r="B13" s="12" t="s">
        <v>113</v>
      </c>
      <c r="C13" s="33"/>
      <c r="D13" s="33"/>
      <c r="E13" s="31" t="s">
        <v>165</v>
      </c>
    </row>
    <row r="14" customFormat="false" ht="15" hidden="false" customHeight="false" outlineLevel="0" collapsed="false">
      <c r="A14" s="5" t="s">
        <v>166</v>
      </c>
      <c r="B14" s="12" t="s">
        <v>113</v>
      </c>
      <c r="C14" s="34" t="str">
        <f aca="false">IF(C13="","",30-C13)</f>
        <v/>
      </c>
      <c r="D14" s="34"/>
    </row>
    <row r="15" customFormat="false" ht="15" hidden="false" customHeight="false" outlineLevel="0" collapsed="false">
      <c r="A15" s="26" t="s">
        <v>167</v>
      </c>
      <c r="B15" s="27"/>
      <c r="C15" s="28" t="s">
        <v>153</v>
      </c>
      <c r="D15" s="28" t="s">
        <v>154</v>
      </c>
    </row>
    <row r="16" customFormat="false" ht="39.75" hidden="false" customHeight="true" outlineLevel="0" collapsed="false">
      <c r="A16" s="5" t="s">
        <v>168</v>
      </c>
      <c r="B16" s="12" t="s">
        <v>35</v>
      </c>
      <c r="C16" s="35"/>
      <c r="D16" s="35"/>
      <c r="E16" s="31" t="s">
        <v>169</v>
      </c>
    </row>
    <row r="17" customFormat="false" ht="27.75" hidden="false" customHeight="true" outlineLevel="0" collapsed="false">
      <c r="A17" s="5" t="s">
        <v>170</v>
      </c>
      <c r="B17" s="12" t="s">
        <v>35</v>
      </c>
      <c r="C17" s="35"/>
      <c r="D17" s="35"/>
      <c r="E17" s="31" t="s">
        <v>171</v>
      </c>
    </row>
    <row r="18" customFormat="false" ht="15" hidden="false" customHeight="false" outlineLevel="0" collapsed="false">
      <c r="A18" s="5" t="s">
        <v>172</v>
      </c>
      <c r="B18" s="12" t="s">
        <v>173</v>
      </c>
      <c r="C18" s="35"/>
      <c r="D18" s="35"/>
      <c r="E18" s="31" t="s">
        <v>174</v>
      </c>
    </row>
    <row r="19" customFormat="false" ht="15" hidden="false" customHeight="false" outlineLevel="0" collapsed="false">
      <c r="A19" s="5" t="s">
        <v>175</v>
      </c>
      <c r="B19" s="12" t="s">
        <v>173</v>
      </c>
      <c r="C19" s="35"/>
      <c r="D19" s="35"/>
    </row>
    <row r="20" customFormat="false" ht="27.75" hidden="false" customHeight="true" outlineLevel="0" collapsed="false">
      <c r="A20" s="5" t="s">
        <v>176</v>
      </c>
      <c r="B20" s="12" t="s">
        <v>177</v>
      </c>
      <c r="C20" s="36" t="s">
        <v>178</v>
      </c>
      <c r="D20" s="36" t="s">
        <v>178</v>
      </c>
      <c r="E20" s="31" t="s">
        <v>178</v>
      </c>
    </row>
    <row r="21" customFormat="false" ht="15" hidden="false" customHeight="false" outlineLevel="0" collapsed="false">
      <c r="A21" s="26" t="s">
        <v>179</v>
      </c>
      <c r="B21" s="27"/>
      <c r="C21" s="28" t="s">
        <v>153</v>
      </c>
      <c r="D21" s="28" t="s">
        <v>154</v>
      </c>
    </row>
    <row r="22" customFormat="false" ht="39.75" hidden="false" customHeight="true" outlineLevel="0" collapsed="false">
      <c r="A22" s="5" t="s">
        <v>180</v>
      </c>
      <c r="B22" s="12" t="s">
        <v>43</v>
      </c>
      <c r="C22" s="36" t="s">
        <v>178</v>
      </c>
      <c r="D22" s="36" t="s">
        <v>178</v>
      </c>
      <c r="E22" s="31" t="s">
        <v>181</v>
      </c>
    </row>
    <row r="23" customFormat="false" ht="15" hidden="false" customHeight="false" outlineLevel="0" collapsed="false">
      <c r="A23" s="5" t="s">
        <v>182</v>
      </c>
      <c r="B23" s="12" t="s">
        <v>183</v>
      </c>
      <c r="C23" s="35"/>
      <c r="D23" s="35"/>
      <c r="E23" s="31" t="s">
        <v>184</v>
      </c>
    </row>
    <row r="24" customFormat="false" ht="15" hidden="false" customHeight="false" outlineLevel="0" collapsed="false">
      <c r="A24" s="5" t="s">
        <v>185</v>
      </c>
      <c r="B24" s="12" t="s">
        <v>104</v>
      </c>
      <c r="C24" s="35"/>
      <c r="D24" s="35"/>
    </row>
    <row r="25" customFormat="false" ht="15" hidden="false" customHeight="false" outlineLevel="0" collapsed="false">
      <c r="A25" s="5" t="s">
        <v>186</v>
      </c>
      <c r="B25" s="12" t="s">
        <v>43</v>
      </c>
      <c r="C25" s="35"/>
      <c r="D25" s="35"/>
    </row>
    <row r="26" customFormat="false" ht="39.75" hidden="false" customHeight="true" outlineLevel="0" collapsed="false">
      <c r="A26" s="5" t="s">
        <v>187</v>
      </c>
      <c r="B26" s="12" t="s">
        <v>183</v>
      </c>
      <c r="C26" s="35"/>
      <c r="D26" s="35"/>
      <c r="E26" s="31" t="s">
        <v>188</v>
      </c>
    </row>
    <row r="27" customFormat="false" ht="15" hidden="false" customHeight="false" outlineLevel="0" collapsed="false">
      <c r="A27" s="5" t="s">
        <v>189</v>
      </c>
      <c r="B27" s="12" t="s">
        <v>104</v>
      </c>
      <c r="C27" s="35"/>
      <c r="D27" s="35"/>
    </row>
    <row r="28" customFormat="false" ht="15" hidden="false" customHeight="false" outlineLevel="0" collapsed="false">
      <c r="A28" s="5" t="s">
        <v>190</v>
      </c>
      <c r="B28" s="12" t="s">
        <v>43</v>
      </c>
      <c r="C28" s="35"/>
      <c r="D28" s="35"/>
    </row>
    <row r="29" customFormat="false" ht="39.75" hidden="false" customHeight="true" outlineLevel="0" collapsed="false">
      <c r="A29" s="5" t="s">
        <v>191</v>
      </c>
      <c r="B29" s="12" t="s">
        <v>95</v>
      </c>
      <c r="C29" s="35"/>
      <c r="D29" s="35"/>
    </row>
    <row r="30" customFormat="false" ht="15" hidden="false" customHeight="false" outlineLevel="0" collapsed="false">
      <c r="A30" s="5" t="s">
        <v>192</v>
      </c>
      <c r="B30" s="12" t="s">
        <v>104</v>
      </c>
      <c r="C30" s="35"/>
      <c r="D30" s="35"/>
    </row>
    <row r="31" customFormat="false" ht="15" hidden="false" customHeight="false" outlineLevel="0" collapsed="false">
      <c r="A31" s="26" t="s">
        <v>193</v>
      </c>
      <c r="B31" s="27"/>
      <c r="C31" s="28" t="s">
        <v>153</v>
      </c>
      <c r="D31" s="28" t="s">
        <v>154</v>
      </c>
    </row>
    <row r="32" customFormat="false" ht="15" hidden="false" customHeight="false" outlineLevel="0" collapsed="false">
      <c r="A32" s="5" t="s">
        <v>194</v>
      </c>
      <c r="B32" s="12" t="s">
        <v>35</v>
      </c>
      <c r="C32" s="37" t="n">
        <f aca="false">IF(C17="",N(C16),AVERAGE(C16,C17))</f>
        <v>0</v>
      </c>
      <c r="D32" s="37" t="n">
        <f aca="false">IF(D17="",N(D16),AVERAGE(D16,D17))</f>
        <v>0</v>
      </c>
    </row>
    <row r="33" customFormat="false" ht="15" hidden="false" customHeight="false" outlineLevel="0" collapsed="false">
      <c r="A33" s="5" t="s">
        <v>195</v>
      </c>
      <c r="B33" s="12" t="s">
        <v>196</v>
      </c>
      <c r="C33" s="37" t="n">
        <f aca="false">IF(C$22="Sì",MAX(0,N(C23)-N(C24)-N(C25)),0)</f>
        <v>0</v>
      </c>
      <c r="D33" s="37" t="n">
        <f aca="false">IF(D$22="Sì",MAX(0,N(D23)-N(D24)-N(D25)),0)</f>
        <v>0</v>
      </c>
    </row>
    <row r="34" customFormat="false" ht="15" hidden="false" customHeight="false" outlineLevel="0" collapsed="false">
      <c r="A34" s="5" t="s">
        <v>197</v>
      </c>
      <c r="B34" s="12" t="s">
        <v>198</v>
      </c>
      <c r="C34" s="37" t="n">
        <f aca="false">IF(C$22="Sì",MAX(0,N(C26)-N(C27)-N(C28))*'2 Variabili di legge'!$C$11,0)</f>
        <v>0</v>
      </c>
      <c r="D34" s="37" t="n">
        <f aca="false">IF(D$22="Sì",MAX(0,N(D26)-N(D27)-N(D28))*'2 Variabili di legge'!$C$11,0)</f>
        <v>0</v>
      </c>
    </row>
    <row r="35" customFormat="false" ht="15" hidden="false" customHeight="false" outlineLevel="0" collapsed="false">
      <c r="A35" s="5" t="s">
        <v>199</v>
      </c>
      <c r="B35" s="12" t="s">
        <v>43</v>
      </c>
      <c r="C35" s="37" t="n">
        <f aca="false">C33+C34</f>
        <v>0</v>
      </c>
      <c r="D35" s="37" t="n">
        <f aca="false">D33+D34</f>
        <v>0</v>
      </c>
    </row>
    <row r="36" customFormat="false" ht="15" hidden="false" customHeight="false" outlineLevel="0" collapsed="false">
      <c r="A36" s="5" t="s">
        <v>200</v>
      </c>
      <c r="B36" s="12" t="s">
        <v>43</v>
      </c>
      <c r="C36" s="37" t="n">
        <f aca="false">MAX(0,C35-'2 Variabili di legge'!$C$9)</f>
        <v>0</v>
      </c>
      <c r="D36" s="37" t="n">
        <f aca="false">MAX(0,D35-'2 Variabili di legge'!$C$9)</f>
        <v>0</v>
      </c>
    </row>
    <row r="37" customFormat="false" ht="15" hidden="false" customHeight="false" outlineLevel="0" collapsed="false">
      <c r="A37" s="5" t="s">
        <v>201</v>
      </c>
      <c r="B37" s="12" t="s">
        <v>43</v>
      </c>
      <c r="C37" s="38" t="n">
        <f aca="false">C36*'2 Variabili di legge'!$C$10/12</f>
        <v>0</v>
      </c>
      <c r="D37" s="38" t="n">
        <f aca="false">D36*'2 Variabili di legge'!$C$10/12</f>
        <v>0</v>
      </c>
    </row>
    <row r="38" customFormat="false" ht="15" hidden="false" customHeight="false" outlineLevel="0" collapsed="false">
      <c r="A38" s="5" t="s">
        <v>202</v>
      </c>
      <c r="B38" s="12" t="s">
        <v>59</v>
      </c>
      <c r="C38" s="37" t="n">
        <f aca="false">C32+C37</f>
        <v>0</v>
      </c>
      <c r="D38" s="37" t="n">
        <f aca="false">D32+D37</f>
        <v>0</v>
      </c>
    </row>
    <row r="39" customFormat="false" ht="15" hidden="false" customHeight="false" outlineLevel="0" collapsed="false">
      <c r="A39" s="5" t="s">
        <v>203</v>
      </c>
      <c r="B39" s="12" t="s">
        <v>104</v>
      </c>
      <c r="C39" s="37" t="n">
        <f aca="false">IF(C$22="Sì",MIN(N(C30),'2 Variabili di legge'!$C$13*C32),0)</f>
        <v>0</v>
      </c>
      <c r="D39" s="37" t="n">
        <f aca="false">IF(D$22="Sì",MIN(N(D30),'2 Variabili di legge'!$C$13*D32),0)</f>
        <v>0</v>
      </c>
    </row>
    <row r="40" customFormat="false" ht="15" hidden="false" customHeight="false" outlineLevel="0" collapsed="false">
      <c r="A40" s="5" t="s">
        <v>204</v>
      </c>
      <c r="B40" s="12" t="s">
        <v>173</v>
      </c>
      <c r="C40" s="37" t="n">
        <f aca="false">IFERROR(MIN(N(C18),INDEX('2 Variabili di legge'!$C$30:$E$30,MATCH($C$7,'2 Variabili di legge'!$C$24:$E$24,0))),0)</f>
        <v>0</v>
      </c>
      <c r="D40" s="37" t="n">
        <f aca="false">IFERROR(MIN(N(D18),INDEX('2 Variabili di legge'!$C$30:$E$30,MATCH($C$7,'2 Variabili di legge'!$C$24:$E$24,0))),0)</f>
        <v>0</v>
      </c>
    </row>
    <row r="41" customFormat="false" ht="15" hidden="false" customHeight="false" outlineLevel="0" collapsed="false">
      <c r="A41" s="11" t="s">
        <v>205</v>
      </c>
      <c r="B41" s="12" t="s">
        <v>51</v>
      </c>
      <c r="C41" s="39" t="n">
        <f aca="false">MAX(0,C32+C37-C39-C40-N(C19))</f>
        <v>0</v>
      </c>
      <c r="D41" s="39" t="n">
        <f aca="false">MAX(0,D32+D37-D39-D40-N(D19))</f>
        <v>0</v>
      </c>
    </row>
    <row r="42" customFormat="false" ht="15" hidden="false" customHeight="false" outlineLevel="0" collapsed="false">
      <c r="A42" s="5" t="s">
        <v>206</v>
      </c>
      <c r="B42" s="12" t="s">
        <v>207</v>
      </c>
      <c r="C42" s="40" t="n">
        <f aca="false">IF((C41+D41)=0,0,C41/(C41+D41))</f>
        <v>0</v>
      </c>
      <c r="D42" s="40" t="n">
        <f aca="false">IF((C41+D41)=0,0,D41/(C41+D41))</f>
        <v>0</v>
      </c>
    </row>
    <row r="43" customFormat="false" ht="15" hidden="false" customHeight="false" outlineLevel="0" collapsed="false">
      <c r="A43" s="26" t="s">
        <v>208</v>
      </c>
      <c r="B43" s="27"/>
      <c r="C43" s="28" t="s">
        <v>153</v>
      </c>
      <c r="D43" s="28" t="s">
        <v>154</v>
      </c>
    </row>
    <row r="44" customFormat="false" ht="15" hidden="false" customHeight="false" outlineLevel="0" collapsed="false">
      <c r="A44" s="5" t="s">
        <v>209</v>
      </c>
      <c r="B44" s="12" t="s">
        <v>77</v>
      </c>
      <c r="C44" s="41" t="n">
        <f aca="false">IF(C7="",0,IF(C9="",0,INDEX('2 Variabili di legge'!$C$25:$E$28,MATCH(C9,'2 Variabili di legge'!$B$25:$B$28,0),MATCH(C$7,'2 Variabili di legge'!$C$24:$E$24,0)))+IF(C10="",0,INDEX('2 Variabili di legge'!$C$25:$E$28,MATCH(C10,'2 Variabili di legge'!$B$25:$B$28,0),MATCH(C$7,'2 Variabili di legge'!$C$24:$E$24,0)))+IF(C11="",0,INDEX('2 Variabili di legge'!$C$25:$E$28,MATCH(C11,'2 Variabili di legge'!$B$25:$B$28,0),MATCH(C$7,'2 Variabili di legge'!$C$24:$E$24,0)))+IF(C12="",0,INDEX('2 Variabili di legge'!$C$25:$E$28,MATCH(C12,'2 Variabili di legge'!$B$25:$B$28,0),MATCH(C$7,'2 Variabili di legge'!$C$24:$E$24,0))))</f>
        <v>0</v>
      </c>
      <c r="D44" s="41"/>
    </row>
    <row r="45" customFormat="false" ht="15" hidden="false" customHeight="false" outlineLevel="0" collapsed="false">
      <c r="A45" s="5" t="s">
        <v>210</v>
      </c>
      <c r="B45" s="12" t="s">
        <v>207</v>
      </c>
      <c r="C45" s="37" t="n">
        <f aca="false">C44*'2 Variabili di legge'!$C$7</f>
        <v>0</v>
      </c>
      <c r="D45" s="37"/>
    </row>
    <row r="46" customFormat="false" ht="15" hidden="false" customHeight="false" outlineLevel="0" collapsed="false">
      <c r="A46" s="5" t="s">
        <v>211</v>
      </c>
      <c r="B46" s="12" t="s">
        <v>212</v>
      </c>
      <c r="C46" s="37" t="n">
        <f aca="false">C44-C45</f>
        <v>0</v>
      </c>
      <c r="D46" s="37"/>
    </row>
    <row r="47" customFormat="false" ht="15" hidden="false" customHeight="false" outlineLevel="0" collapsed="false">
      <c r="A47" s="5" t="s">
        <v>213</v>
      </c>
      <c r="B47" s="12" t="s">
        <v>207</v>
      </c>
      <c r="C47" s="37" t="n">
        <f aca="false">IF(C13="",0,C$45*C13/30)</f>
        <v>0</v>
      </c>
      <c r="D47" s="37" t="n">
        <f aca="false">IF(C14="",0,C$45*C14/30)</f>
        <v>0</v>
      </c>
    </row>
    <row r="48" customFormat="false" ht="15" hidden="false" customHeight="false" outlineLevel="0" collapsed="false">
      <c r="A48" s="5" t="s">
        <v>214</v>
      </c>
      <c r="B48" s="12" t="s">
        <v>207</v>
      </c>
      <c r="C48" s="37" t="n">
        <f aca="false">C42*C$45</f>
        <v>0</v>
      </c>
      <c r="D48" s="37" t="n">
        <f aca="false">D42*C$45</f>
        <v>0</v>
      </c>
    </row>
    <row r="49" customFormat="false" ht="15" hidden="false" customHeight="false" outlineLevel="0" collapsed="false">
      <c r="A49" s="5" t="s">
        <v>215</v>
      </c>
      <c r="B49" s="12" t="s">
        <v>207</v>
      </c>
      <c r="C49" s="37" t="n">
        <f aca="false">C48-C47</f>
        <v>0</v>
      </c>
      <c r="D49" s="37" t="n">
        <f aca="false">D48-D47</f>
        <v>0</v>
      </c>
    </row>
    <row r="50" customFormat="false" ht="15" hidden="false" customHeight="false" outlineLevel="0" collapsed="false">
      <c r="A50" s="5" t="s">
        <v>216</v>
      </c>
      <c r="B50" s="12" t="s">
        <v>212</v>
      </c>
      <c r="C50" s="37" t="n">
        <f aca="false">C42*C$46</f>
        <v>0</v>
      </c>
      <c r="D50" s="37" t="n">
        <f aca="false">D42*C$46</f>
        <v>0</v>
      </c>
    </row>
    <row r="51" customFormat="false" ht="15" hidden="false" customHeight="false" outlineLevel="0" collapsed="false">
      <c r="A51" s="5" t="s">
        <v>217</v>
      </c>
      <c r="B51" s="12" t="s">
        <v>207</v>
      </c>
      <c r="C51" s="41" t="n">
        <f aca="false">C48+C50</f>
        <v>0</v>
      </c>
      <c r="D51" s="41" t="n">
        <f aca="false">D48+D50</f>
        <v>0</v>
      </c>
    </row>
    <row r="52" customFormat="false" ht="15" hidden="false" customHeight="false" outlineLevel="0" collapsed="false">
      <c r="A52" s="5" t="s">
        <v>218</v>
      </c>
      <c r="B52" s="12" t="s">
        <v>59</v>
      </c>
      <c r="C52" s="37" t="n">
        <f aca="false">IFERROR(INDEX('2 Variabili di legge'!$C$29:$E$29,MATCH(C$7,'2 Variabili di legge'!$C$24:$E$24,0)),0)</f>
        <v>0</v>
      </c>
      <c r="D52" s="37" t="n">
        <f aca="false">IFERROR(INDEX('2 Variabili di legge'!$C$29:$E$29,MATCH(C$7,'2 Variabili di legge'!$C$24:$E$24,0)),0)</f>
        <v>0</v>
      </c>
    </row>
    <row r="53" customFormat="false" ht="15" hidden="false" customHeight="false" outlineLevel="0" collapsed="false">
      <c r="A53" s="5" t="s">
        <v>219</v>
      </c>
      <c r="B53" s="12" t="s">
        <v>59</v>
      </c>
      <c r="C53" s="37" t="n">
        <f aca="false">MAX(0,C38-C52)</f>
        <v>0</v>
      </c>
      <c r="D53" s="37" t="n">
        <f aca="false">MAX(0,D38-D52)</f>
        <v>0</v>
      </c>
    </row>
    <row r="54" customFormat="false" ht="15" hidden="false" customHeight="false" outlineLevel="0" collapsed="false">
      <c r="A54" s="11" t="s">
        <v>220</v>
      </c>
      <c r="B54" s="12" t="s">
        <v>59</v>
      </c>
      <c r="C54" s="39" t="n">
        <f aca="false">ROUND(MIN(C51,C53),0)</f>
        <v>0</v>
      </c>
      <c r="D54" s="39" t="n">
        <f aca="false">IF(AND(C51&lt;=C53,D51&lt;=D53),ROUND(C44,0)-C54,ROUND(MIN(D51,D53),0))</f>
        <v>0</v>
      </c>
    </row>
    <row r="55" customFormat="false" ht="15" hidden="false" customHeight="false" outlineLevel="0" collapsed="false">
      <c r="A55" s="5" t="s">
        <v>221</v>
      </c>
      <c r="B55" s="12" t="s">
        <v>59</v>
      </c>
      <c r="C55" s="37" t="n">
        <f aca="false">C38-C54</f>
        <v>0</v>
      </c>
      <c r="D55" s="37" t="n">
        <f aca="false">D38-D54</f>
        <v>0</v>
      </c>
    </row>
    <row r="56" customFormat="false" ht="39.75" hidden="false" customHeight="true" outlineLevel="0" collapsed="false">
      <c r="A56" s="5" t="s">
        <v>222</v>
      </c>
      <c r="B56" s="12" t="s">
        <v>59</v>
      </c>
      <c r="C56" s="42" t="n">
        <f aca="false">MAX(0,C44-C54-D54)</f>
        <v>0</v>
      </c>
      <c r="D56" s="42"/>
    </row>
    <row r="57" customFormat="false" ht="42" hidden="false" customHeight="true" outlineLevel="0" collapsed="false">
      <c r="A57" s="5" t="s">
        <v>223</v>
      </c>
      <c r="B57" s="12" t="s">
        <v>224</v>
      </c>
      <c r="C57" s="43" t="str">
        <f aca="false">IF(C13="","Indicare le notti",IF(OR(C13&lt;ROUND(30*'2 Variabili di legge'!$C$15,0)),"Meno di un terzo del tempo: ammesso solo nei casi dell'Art. 2, c. 4","Tempo nella regola"))</f>
        <v>Indicare le notti</v>
      </c>
      <c r="D57" s="43" t="str">
        <f aca="false">IF(C14="","Indicare le notti",IF(OR(C14&lt;ROUND(30*'2 Variabili di legge'!$C$15,0)),"Meno di un terzo del tempo: ammesso solo nei casi dell'Art. 2, c. 4","Tempo nella regola"))</f>
        <v>Indicare le notti</v>
      </c>
    </row>
    <row r="58" customFormat="false" ht="42" hidden="false" customHeight="true" outlineLevel="0" collapsed="false">
      <c r="A58" s="5" t="s">
        <v>225</v>
      </c>
      <c r="B58" s="12" t="s">
        <v>226</v>
      </c>
      <c r="C58" s="43" t="str">
        <f aca="false">IF(C20="Sì","Impresa: calcolo affidato a un perito (Art. 3-bis, c. 9). ","")&amp;IF(C54&lt;ROUND(C51,0),"Contributo limitato dalla soglia di protezione.","")</f>
        <v/>
      </c>
      <c r="D58" s="43" t="str">
        <f aca="false">IF(D20="Sì","Impresa: calcolo affidato a un perito (Art. 3-bis, c. 9). ","")&amp;IF(D54&lt;ROUND(D51,0),"Contributo limitato dalla soglia di protezione.","")</f>
        <v/>
      </c>
    </row>
    <row r="60" customFormat="false" ht="42" hidden="false" customHeight="true" outlineLevel="0" collapsed="false">
      <c r="A60" s="44" t="s">
        <v>227</v>
      </c>
      <c r="B60" s="44"/>
      <c r="C60" s="44"/>
      <c r="D60" s="44"/>
    </row>
    <row r="62" customFormat="false" ht="15" hidden="false" customHeight="false" outlineLevel="0" collapsed="false">
      <c r="A62" s="13" t="s">
        <v>14</v>
      </c>
    </row>
  </sheetData>
  <sheetProtection sheet="true" password="8b7e"/>
  <mergeCells count="15">
    <mergeCell ref="A4:D4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44:D44"/>
    <mergeCell ref="C45:D45"/>
    <mergeCell ref="C46:D46"/>
    <mergeCell ref="C56:D56"/>
    <mergeCell ref="A60:D60"/>
  </mergeCells>
  <conditionalFormatting sqref="C23:C30">
    <cfRule type="expression" priority="2" aboveAverage="0" equalAverage="0" bottom="0" percent="0" rank="0" text="" dxfId="0">
      <formula>$C$22&lt;&gt;"Sì"</formula>
    </cfRule>
  </conditionalFormatting>
  <conditionalFormatting sqref="D23:D30">
    <cfRule type="expression" priority="3" aboveAverage="0" equalAverage="0" bottom="0" percent="0" rank="0" text="" dxfId="0">
      <formula>$D$22&lt;&gt;"Sì"</formula>
    </cfRule>
  </conditionalFormatting>
  <dataValidations count="6">
    <dataValidation allowBlank="true" error="Scegli dall'elenco" errorStyle="stop" operator="between" showDropDown="false" showErrorMessage="false" showInputMessage="false" sqref="C7" type="list">
      <formula1>"Nord,Centro,Sud e isole"</formula1>
      <formula2>0</formula2>
    </dataValidation>
    <dataValidation allowBlank="true" errorStyle="stop" operator="between" showDropDown="false" showErrorMessage="false" showInputMessage="false" sqref="C8" type="list">
      <formula1>"Sì,Parziale,No"</formula1>
      <formula2>0</formula2>
    </dataValidation>
    <dataValidation allowBlank="true" errorStyle="stop" operator="between" showDropDown="false" showErrorMessage="false" showInputMessage="false" sqref="C9:C12" type="list">
      <formula1>"0-5 anni,6-11 anni,12-17 anni,18-24 anni in formazione"</formula1>
      <formula2>0</formula2>
    </dataValidation>
    <dataValidation allowBlank="false" errorStyle="stop" operator="between" showDropDown="false" showErrorMessage="false" showInputMessage="false" sqref="C20:D20 C22:D22" type="list">
      <formula1>"Sì,No"</formula1>
      <formula2>0</formula2>
    </dataValidation>
    <dataValidation allowBlank="true" error="Inserisci un numero intero da 0 a 30" errorStyle="stop" operator="between" showDropDown="false" showErrorMessage="false" showInputMessage="false" sqref="C13" type="whole">
      <formula1>0</formula1>
      <formula2>30</formula2>
    </dataValidation>
    <dataValidation allowBlank="true" error="Inserisci un importo uguale o maggiore di zero" errorStyle="stop" operator="greaterThanOrEqual" showDropDown="false" showErrorMessage="false" showInputMessage="false" sqref="C16:D19 C23:D30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&amp;CProposta di Andrea Moretto · ottobre 2026 · figlidientrambi.pages.dev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6"/>
    <col collapsed="false" customWidth="true" hidden="false" outlineLevel="0" max="3" min="2" style="0" width="26"/>
    <col collapsed="false" customWidth="true" hidden="false" outlineLevel="0" max="4" min="4" style="0" width="18"/>
  </cols>
  <sheetData>
    <row r="1" customFormat="false" ht="19.7" hidden="false" customHeight="false" outlineLevel="0" collapsed="false">
      <c r="A1" s="1" t="s">
        <v>228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5" t="s">
        <v>229</v>
      </c>
      <c r="B4" s="45"/>
      <c r="C4" s="45"/>
      <c r="D4" s="45"/>
    </row>
    <row r="6" customFormat="false" ht="15" hidden="false" customHeight="false" outlineLevel="0" collapsed="false">
      <c r="A6" s="22"/>
      <c r="B6" s="9" t="s">
        <v>153</v>
      </c>
      <c r="C6" s="9" t="s">
        <v>154</v>
      </c>
      <c r="D6" s="9" t="s">
        <v>71</v>
      </c>
    </row>
    <row r="7" customFormat="false" ht="15" hidden="false" customHeight="false" outlineLevel="0" collapsed="false">
      <c r="A7" s="5" t="s">
        <v>230</v>
      </c>
      <c r="B7" s="46" t="n">
        <f aca="false">'3 Calcolo'!C41</f>
        <v>0</v>
      </c>
      <c r="C7" s="46" t="n">
        <f aca="false">'3 Calcolo'!D41</f>
        <v>0</v>
      </c>
      <c r="D7" s="47" t="s">
        <v>51</v>
      </c>
    </row>
    <row r="8" customFormat="false" ht="15" hidden="false" customHeight="false" outlineLevel="0" collapsed="false">
      <c r="A8" s="5" t="s">
        <v>231</v>
      </c>
      <c r="B8" s="48" t="n">
        <f aca="false">'3 Calcolo'!C42</f>
        <v>0</v>
      </c>
      <c r="C8" s="48" t="n">
        <f aca="false">'3 Calcolo'!D42</f>
        <v>0</v>
      </c>
      <c r="D8" s="47" t="s">
        <v>207</v>
      </c>
    </row>
    <row r="9" customFormat="false" ht="15" hidden="false" customHeight="false" outlineLevel="0" collapsed="false">
      <c r="A9" s="5" t="s">
        <v>232</v>
      </c>
      <c r="B9" s="46" t="n">
        <f aca="false">'3 Calcolo'!C47</f>
        <v>0</v>
      </c>
      <c r="C9" s="46" t="n">
        <f aca="false">'3 Calcolo'!D47</f>
        <v>0</v>
      </c>
      <c r="D9" s="47" t="s">
        <v>207</v>
      </c>
    </row>
    <row r="10" customFormat="false" ht="15" hidden="false" customHeight="false" outlineLevel="0" collapsed="false">
      <c r="A10" s="5" t="s">
        <v>233</v>
      </c>
      <c r="B10" s="46" t="n">
        <f aca="false">'3 Calcolo'!C49</f>
        <v>0</v>
      </c>
      <c r="C10" s="46" t="n">
        <f aca="false">'3 Calcolo'!D49</f>
        <v>0</v>
      </c>
      <c r="D10" s="47" t="s">
        <v>207</v>
      </c>
    </row>
    <row r="11" customFormat="false" ht="15" hidden="false" customHeight="false" outlineLevel="0" collapsed="false">
      <c r="A11" s="5" t="s">
        <v>234</v>
      </c>
      <c r="B11" s="46" t="n">
        <f aca="false">'3 Calcolo'!C50</f>
        <v>0</v>
      </c>
      <c r="C11" s="46" t="n">
        <f aca="false">'3 Calcolo'!D50</f>
        <v>0</v>
      </c>
      <c r="D11" s="47" t="s">
        <v>212</v>
      </c>
    </row>
    <row r="12" customFormat="false" ht="15" hidden="false" customHeight="false" outlineLevel="0" collapsed="false">
      <c r="A12" s="5" t="s">
        <v>235</v>
      </c>
      <c r="B12" s="46" t="n">
        <f aca="false">'3 Calcolo'!C51</f>
        <v>0</v>
      </c>
      <c r="C12" s="46" t="n">
        <f aca="false">'3 Calcolo'!D51</f>
        <v>0</v>
      </c>
      <c r="D12" s="47" t="s">
        <v>207</v>
      </c>
    </row>
    <row r="13" customFormat="false" ht="15" hidden="false" customHeight="false" outlineLevel="0" collapsed="false">
      <c r="A13" s="5" t="s">
        <v>57</v>
      </c>
      <c r="B13" s="46" t="n">
        <f aca="false">'3 Calcolo'!C52</f>
        <v>0</v>
      </c>
      <c r="C13" s="46" t="n">
        <f aca="false">'3 Calcolo'!D52</f>
        <v>0</v>
      </c>
      <c r="D13" s="47" t="s">
        <v>59</v>
      </c>
    </row>
    <row r="14" customFormat="false" ht="15" hidden="false" customHeight="false" outlineLevel="0" collapsed="false">
      <c r="A14" s="49" t="s">
        <v>236</v>
      </c>
      <c r="B14" s="50" t="n">
        <f aca="false">'3 Calcolo'!C54</f>
        <v>0</v>
      </c>
      <c r="C14" s="50" t="n">
        <f aca="false">'3 Calcolo'!D54</f>
        <v>0</v>
      </c>
      <c r="D14" s="47" t="s">
        <v>59</v>
      </c>
    </row>
    <row r="15" customFormat="false" ht="15" hidden="false" customHeight="false" outlineLevel="0" collapsed="false">
      <c r="A15" s="5" t="s">
        <v>237</v>
      </c>
      <c r="B15" s="46" t="n">
        <f aca="false">'3 Calcolo'!C55</f>
        <v>0</v>
      </c>
      <c r="C15" s="46" t="n">
        <f aca="false">'3 Calcolo'!D55</f>
        <v>0</v>
      </c>
      <c r="D15" s="47" t="s">
        <v>59</v>
      </c>
    </row>
    <row r="16" customFormat="false" ht="15" hidden="false" customHeight="false" outlineLevel="0" collapsed="false">
      <c r="A16" s="7" t="s">
        <v>238</v>
      </c>
      <c r="B16" s="51" t="n">
        <f aca="false">'3 Calcolo'!C44</f>
        <v>0</v>
      </c>
      <c r="C16" s="51"/>
      <c r="D16" s="47" t="s">
        <v>77</v>
      </c>
    </row>
    <row r="17" customFormat="false" ht="15" hidden="false" customHeight="false" outlineLevel="0" collapsed="false">
      <c r="A17" s="52" t="s">
        <v>239</v>
      </c>
      <c r="B17" s="53" t="n">
        <f aca="false">'3 Calcolo'!C56</f>
        <v>0</v>
      </c>
      <c r="C17" s="53"/>
      <c r="D17" s="47" t="s">
        <v>59</v>
      </c>
    </row>
    <row r="18" customFormat="false" ht="42" hidden="false" customHeight="true" outlineLevel="0" collapsed="false">
      <c r="A18" s="7" t="s">
        <v>240</v>
      </c>
      <c r="B18" s="43" t="str">
        <f aca="false">'3 Calcolo'!C57</f>
        <v>Indicare le notti</v>
      </c>
      <c r="C18" s="43" t="str">
        <f aca="false">'3 Calcolo'!D57</f>
        <v>Indicare le notti</v>
      </c>
    </row>
    <row r="19" customFormat="false" ht="42" hidden="false" customHeight="true" outlineLevel="0" collapsed="false">
      <c r="A19" s="7" t="s">
        <v>225</v>
      </c>
      <c r="B19" s="43" t="str">
        <f aca="false">'3 Calcolo'!C58</f>
        <v/>
      </c>
      <c r="C19" s="43" t="str">
        <f aca="false">'3 Calcolo'!D58</f>
        <v/>
      </c>
    </row>
    <row r="21" customFormat="false" ht="15" hidden="false" customHeight="false" outlineLevel="0" collapsed="false">
      <c r="A21" s="2" t="s">
        <v>241</v>
      </c>
    </row>
    <row r="22" customFormat="false" ht="31.5" hidden="false" customHeight="true" outlineLevel="0" collapsed="false">
      <c r="A22" s="8" t="s">
        <v>242</v>
      </c>
      <c r="B22" s="8"/>
      <c r="C22" s="8"/>
      <c r="D22" s="8"/>
    </row>
    <row r="23" customFormat="false" ht="31.5" hidden="false" customHeight="true" outlineLevel="0" collapsed="false">
      <c r="A23" s="8" t="s">
        <v>243</v>
      </c>
      <c r="B23" s="8"/>
      <c r="C23" s="8"/>
      <c r="D23" s="8"/>
    </row>
    <row r="24" customFormat="false" ht="31.5" hidden="false" customHeight="true" outlineLevel="0" collapsed="false">
      <c r="A24" s="8" t="s">
        <v>244</v>
      </c>
      <c r="B24" s="8"/>
      <c r="C24" s="8"/>
      <c r="D24" s="8"/>
    </row>
    <row r="25" customFormat="false" ht="31.5" hidden="false" customHeight="true" outlineLevel="0" collapsed="false">
      <c r="A25" s="8" t="s">
        <v>245</v>
      </c>
      <c r="B25" s="8"/>
      <c r="C25" s="8"/>
      <c r="D25" s="8"/>
    </row>
    <row r="27" customFormat="false" ht="15" hidden="false" customHeight="false" outlineLevel="0" collapsed="false">
      <c r="A27" s="13" t="s">
        <v>14</v>
      </c>
    </row>
  </sheetData>
  <sheetProtection sheet="true" password="8b7e"/>
  <mergeCells count="7">
    <mergeCell ref="A4:D4"/>
    <mergeCell ref="B16:C16"/>
    <mergeCell ref="B17:C17"/>
    <mergeCell ref="A22:D22"/>
    <mergeCell ref="A23:D23"/>
    <mergeCell ref="A24:D24"/>
    <mergeCell ref="A25:D25"/>
  </mergeCell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&amp;CProposta di Andrea Moretto · ottobre 2026 · figlidientrambi.pages.dev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20"/>
    <col collapsed="false" customWidth="true" hidden="false" outlineLevel="0" max="10" min="3" style="0" width="18"/>
  </cols>
  <sheetData>
    <row r="1" customFormat="false" ht="19.7" hidden="false" customHeight="false" outlineLevel="0" collapsed="false">
      <c r="A1" s="1" t="s">
        <v>246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30" hidden="false" customHeight="true" outlineLevel="0" collapsed="false">
      <c r="A4" s="8" t="s">
        <v>247</v>
      </c>
      <c r="B4" s="8"/>
      <c r="C4" s="8"/>
      <c r="D4" s="8"/>
      <c r="E4" s="8"/>
      <c r="F4" s="8"/>
      <c r="G4" s="8"/>
      <c r="H4" s="8"/>
      <c r="I4" s="8"/>
      <c r="J4" s="8"/>
    </row>
    <row r="5" customFormat="false" ht="42" hidden="false" customHeight="true" outlineLevel="0" collapsed="false">
      <c r="A5" s="26" t="s">
        <v>152</v>
      </c>
      <c r="B5" s="27"/>
      <c r="C5" s="28" t="s">
        <v>248</v>
      </c>
      <c r="D5" s="28"/>
      <c r="E5" s="28" t="s">
        <v>249</v>
      </c>
      <c r="F5" s="28"/>
      <c r="G5" s="28" t="s">
        <v>250</v>
      </c>
      <c r="H5" s="28"/>
      <c r="I5" s="28" t="s">
        <v>251</v>
      </c>
      <c r="J5" s="28"/>
    </row>
    <row r="6" customFormat="false" ht="150" hidden="false" customHeight="true" outlineLevel="0" collapsed="false">
      <c r="A6" s="5" t="s">
        <v>156</v>
      </c>
      <c r="B6" s="12"/>
      <c r="C6" s="54" t="s">
        <v>252</v>
      </c>
      <c r="D6" s="54"/>
      <c r="E6" s="54" t="s">
        <v>253</v>
      </c>
      <c r="F6" s="54"/>
      <c r="G6" s="54" t="s">
        <v>254</v>
      </c>
      <c r="H6" s="54"/>
      <c r="I6" s="54" t="s">
        <v>255</v>
      </c>
      <c r="J6" s="54"/>
    </row>
    <row r="7" customFormat="false" ht="27.75" hidden="false" customHeight="true" outlineLevel="0" collapsed="false">
      <c r="A7" s="5" t="s">
        <v>157</v>
      </c>
      <c r="B7" s="12" t="s">
        <v>77</v>
      </c>
      <c r="C7" s="55" t="s">
        <v>135</v>
      </c>
      <c r="D7" s="55"/>
      <c r="E7" s="55" t="s">
        <v>136</v>
      </c>
      <c r="F7" s="55"/>
      <c r="G7" s="55" t="s">
        <v>134</v>
      </c>
      <c r="H7" s="55"/>
      <c r="I7" s="55" t="s">
        <v>134</v>
      </c>
      <c r="J7" s="55"/>
    </row>
    <row r="8" customFormat="false" ht="27.75" hidden="false" customHeight="true" outlineLevel="0" collapsed="false">
      <c r="A8" s="5" t="s">
        <v>158</v>
      </c>
      <c r="B8" s="12" t="s">
        <v>113</v>
      </c>
      <c r="C8" s="55" t="s">
        <v>181</v>
      </c>
      <c r="D8" s="55"/>
      <c r="E8" s="55" t="s">
        <v>178</v>
      </c>
      <c r="F8" s="55"/>
      <c r="G8" s="55" t="s">
        <v>181</v>
      </c>
      <c r="H8" s="55"/>
      <c r="I8" s="55" t="s">
        <v>159</v>
      </c>
      <c r="J8" s="55"/>
    </row>
    <row r="9" customFormat="false" ht="15" hidden="false" customHeight="true" outlineLevel="0" collapsed="false">
      <c r="A9" s="5" t="s">
        <v>160</v>
      </c>
      <c r="B9" s="12" t="s">
        <v>77</v>
      </c>
      <c r="C9" s="56" t="s">
        <v>138</v>
      </c>
      <c r="D9" s="56"/>
      <c r="E9" s="56" t="s">
        <v>138</v>
      </c>
      <c r="F9" s="56"/>
      <c r="G9" s="56" t="s">
        <v>137</v>
      </c>
      <c r="H9" s="56"/>
      <c r="I9" s="56" t="s">
        <v>137</v>
      </c>
      <c r="J9" s="56"/>
    </row>
    <row r="10" customFormat="false" ht="15" hidden="false" customHeight="true" outlineLevel="0" collapsed="false">
      <c r="A10" s="5" t="s">
        <v>161</v>
      </c>
      <c r="B10" s="12" t="s">
        <v>77</v>
      </c>
      <c r="C10" s="56" t="s">
        <v>139</v>
      </c>
      <c r="D10" s="56"/>
      <c r="E10" s="56" t="s">
        <v>139</v>
      </c>
      <c r="F10" s="56"/>
      <c r="G10" s="56"/>
      <c r="H10" s="56"/>
      <c r="I10" s="56" t="s">
        <v>138</v>
      </c>
      <c r="J10" s="56"/>
    </row>
    <row r="11" customFormat="false" ht="15" hidden="false" customHeight="true" outlineLevel="0" collapsed="false">
      <c r="A11" s="5" t="s">
        <v>162</v>
      </c>
      <c r="B11" s="12" t="s">
        <v>77</v>
      </c>
      <c r="C11" s="56"/>
      <c r="D11" s="56"/>
      <c r="E11" s="56"/>
      <c r="F11" s="56"/>
      <c r="G11" s="56"/>
      <c r="H11" s="56"/>
      <c r="I11" s="56" t="s">
        <v>139</v>
      </c>
      <c r="J11" s="56"/>
    </row>
    <row r="12" customFormat="false" ht="15" hidden="false" customHeight="false" outlineLevel="0" collapsed="false">
      <c r="A12" s="5" t="s">
        <v>163</v>
      </c>
      <c r="B12" s="12" t="s">
        <v>77</v>
      </c>
      <c r="C12" s="56"/>
      <c r="D12" s="56"/>
      <c r="E12" s="56"/>
      <c r="F12" s="56"/>
      <c r="G12" s="56"/>
      <c r="H12" s="56"/>
      <c r="I12" s="56"/>
      <c r="J12" s="56"/>
    </row>
    <row r="13" customFormat="false" ht="15" hidden="false" customHeight="false" outlineLevel="0" collapsed="false">
      <c r="A13" s="5" t="s">
        <v>164</v>
      </c>
      <c r="B13" s="12" t="s">
        <v>113</v>
      </c>
      <c r="C13" s="57" t="n">
        <v>15</v>
      </c>
      <c r="D13" s="57"/>
      <c r="E13" s="57" t="n">
        <v>10</v>
      </c>
      <c r="F13" s="57"/>
      <c r="G13" s="57" t="n">
        <v>15</v>
      </c>
      <c r="H13" s="57"/>
      <c r="I13" s="57" t="n">
        <v>10</v>
      </c>
      <c r="J13" s="57"/>
    </row>
    <row r="14" customFormat="false" ht="15" hidden="false" customHeight="false" outlineLevel="0" collapsed="false">
      <c r="A14" s="5" t="s">
        <v>166</v>
      </c>
      <c r="B14" s="12" t="s">
        <v>113</v>
      </c>
      <c r="C14" s="34" t="n">
        <f aca="false">IF(C13="","",30-C13)</f>
        <v>15</v>
      </c>
      <c r="D14" s="34"/>
      <c r="E14" s="34" t="n">
        <f aca="false">IF(E13="","",30-E13)</f>
        <v>20</v>
      </c>
      <c r="F14" s="34"/>
      <c r="G14" s="34" t="n">
        <f aca="false">IF(G13="","",30-G13)</f>
        <v>15</v>
      </c>
      <c r="H14" s="34"/>
      <c r="I14" s="34" t="n">
        <f aca="false">IF(I13="","",30-I13)</f>
        <v>20</v>
      </c>
      <c r="J14" s="34"/>
    </row>
    <row r="15" customFormat="false" ht="15" hidden="false" customHeight="false" outlineLevel="0" collapsed="false">
      <c r="A15" s="26" t="s">
        <v>167</v>
      </c>
      <c r="B15" s="27"/>
      <c r="C15" s="28" t="s">
        <v>153</v>
      </c>
      <c r="D15" s="28" t="s">
        <v>154</v>
      </c>
      <c r="E15" s="28" t="s">
        <v>153</v>
      </c>
      <c r="F15" s="28" t="s">
        <v>154</v>
      </c>
      <c r="G15" s="28" t="s">
        <v>153</v>
      </c>
      <c r="H15" s="28" t="s">
        <v>154</v>
      </c>
      <c r="I15" s="28" t="s">
        <v>153</v>
      </c>
      <c r="J15" s="28" t="s">
        <v>154</v>
      </c>
    </row>
    <row r="16" customFormat="false" ht="39.75" hidden="false" customHeight="true" outlineLevel="0" collapsed="false">
      <c r="A16" s="5" t="s">
        <v>168</v>
      </c>
      <c r="B16" s="12" t="s">
        <v>35</v>
      </c>
      <c r="C16" s="58" t="n">
        <v>2000</v>
      </c>
      <c r="D16" s="58" t="n">
        <v>2000</v>
      </c>
      <c r="E16" s="58" t="n">
        <v>4500</v>
      </c>
      <c r="F16" s="58" t="n">
        <v>1500</v>
      </c>
      <c r="G16" s="58" t="n">
        <v>1500</v>
      </c>
      <c r="H16" s="58" t="n">
        <v>0</v>
      </c>
      <c r="I16" s="58" t="n">
        <v>4100</v>
      </c>
      <c r="J16" s="58" t="n">
        <v>2200</v>
      </c>
    </row>
    <row r="17" customFormat="false" ht="27.75" hidden="false" customHeight="true" outlineLevel="0" collapsed="false">
      <c r="A17" s="5" t="s">
        <v>170</v>
      </c>
      <c r="B17" s="12" t="s">
        <v>35</v>
      </c>
      <c r="C17" s="58" t="n">
        <v>2000</v>
      </c>
      <c r="D17" s="58" t="n">
        <v>2000</v>
      </c>
      <c r="E17" s="58" t="n">
        <v>4500</v>
      </c>
      <c r="F17" s="58" t="n">
        <v>1500</v>
      </c>
      <c r="G17" s="58" t="n">
        <v>1500</v>
      </c>
      <c r="H17" s="58" t="n">
        <v>0</v>
      </c>
      <c r="I17" s="58" t="n">
        <v>3500</v>
      </c>
      <c r="J17" s="58" t="n">
        <v>2200</v>
      </c>
    </row>
    <row r="18" customFormat="false" ht="15" hidden="false" customHeight="false" outlineLevel="0" collapsed="false">
      <c r="A18" s="5" t="s">
        <v>172</v>
      </c>
      <c r="B18" s="12" t="s">
        <v>173</v>
      </c>
      <c r="C18" s="58" t="n">
        <v>500</v>
      </c>
      <c r="D18" s="58" t="n">
        <v>500</v>
      </c>
      <c r="E18" s="58" t="n">
        <v>0</v>
      </c>
      <c r="F18" s="58" t="n">
        <v>400</v>
      </c>
      <c r="G18" s="58" t="n">
        <v>600</v>
      </c>
      <c r="H18" s="58" t="n">
        <v>0</v>
      </c>
      <c r="I18" s="58" t="n">
        <v>0</v>
      </c>
      <c r="J18" s="58" t="n">
        <v>800</v>
      </c>
    </row>
    <row r="19" customFormat="false" ht="15" hidden="false" customHeight="false" outlineLevel="0" collapsed="false">
      <c r="A19" s="5" t="s">
        <v>175</v>
      </c>
      <c r="B19" s="12" t="s">
        <v>173</v>
      </c>
      <c r="C19" s="58"/>
      <c r="D19" s="58"/>
      <c r="E19" s="58"/>
      <c r="F19" s="58"/>
      <c r="G19" s="58"/>
      <c r="H19" s="58"/>
      <c r="I19" s="58"/>
      <c r="J19" s="58"/>
    </row>
    <row r="20" customFormat="false" ht="27.75" hidden="false" customHeight="true" outlineLevel="0" collapsed="false">
      <c r="A20" s="5" t="s">
        <v>176</v>
      </c>
      <c r="B20" s="12" t="s">
        <v>177</v>
      </c>
      <c r="C20" s="59" t="s">
        <v>178</v>
      </c>
      <c r="D20" s="59" t="s">
        <v>178</v>
      </c>
      <c r="E20" s="59" t="s">
        <v>178</v>
      </c>
      <c r="F20" s="59" t="s">
        <v>178</v>
      </c>
      <c r="G20" s="59" t="s">
        <v>178</v>
      </c>
      <c r="H20" s="59" t="s">
        <v>178</v>
      </c>
      <c r="I20" s="59" t="s">
        <v>181</v>
      </c>
      <c r="J20" s="59" t="s">
        <v>178</v>
      </c>
    </row>
    <row r="21" customFormat="false" ht="15" hidden="false" customHeight="false" outlineLevel="0" collapsed="false">
      <c r="A21" s="26" t="s">
        <v>179</v>
      </c>
      <c r="B21" s="27"/>
      <c r="C21" s="28" t="s">
        <v>153</v>
      </c>
      <c r="D21" s="28" t="s">
        <v>154</v>
      </c>
      <c r="E21" s="28" t="s">
        <v>153</v>
      </c>
      <c r="F21" s="28" t="s">
        <v>154</v>
      </c>
      <c r="G21" s="28" t="s">
        <v>153</v>
      </c>
      <c r="H21" s="28" t="s">
        <v>154</v>
      </c>
      <c r="I21" s="28" t="s">
        <v>153</v>
      </c>
      <c r="J21" s="28" t="s">
        <v>154</v>
      </c>
    </row>
    <row r="22" customFormat="false" ht="39.75" hidden="false" customHeight="true" outlineLevel="0" collapsed="false">
      <c r="A22" s="5" t="s">
        <v>180</v>
      </c>
      <c r="B22" s="12" t="s">
        <v>43</v>
      </c>
      <c r="C22" s="59" t="s">
        <v>178</v>
      </c>
      <c r="D22" s="59" t="s">
        <v>178</v>
      </c>
      <c r="E22" s="59" t="s">
        <v>178</v>
      </c>
      <c r="F22" s="59" t="s">
        <v>178</v>
      </c>
      <c r="G22" s="59" t="s">
        <v>178</v>
      </c>
      <c r="H22" s="59" t="s">
        <v>178</v>
      </c>
      <c r="I22" s="59" t="s">
        <v>181</v>
      </c>
      <c r="J22" s="59" t="s">
        <v>178</v>
      </c>
    </row>
    <row r="23" customFormat="false" ht="15" hidden="false" customHeight="false" outlineLevel="0" collapsed="false">
      <c r="A23" s="5" t="s">
        <v>182</v>
      </c>
      <c r="B23" s="12" t="s">
        <v>183</v>
      </c>
      <c r="C23" s="58"/>
      <c r="D23" s="58"/>
      <c r="E23" s="58"/>
      <c r="F23" s="58"/>
      <c r="G23" s="58"/>
      <c r="H23" s="58"/>
      <c r="I23" s="58" t="n">
        <v>250000</v>
      </c>
      <c r="J23" s="58"/>
    </row>
    <row r="24" customFormat="false" ht="15" hidden="false" customHeight="false" outlineLevel="0" collapsed="false">
      <c r="A24" s="5" t="s">
        <v>185</v>
      </c>
      <c r="B24" s="12" t="s">
        <v>104</v>
      </c>
      <c r="C24" s="58"/>
      <c r="D24" s="58"/>
      <c r="E24" s="58"/>
      <c r="F24" s="58"/>
      <c r="G24" s="58"/>
      <c r="H24" s="58"/>
      <c r="I24" s="58" t="n">
        <v>0</v>
      </c>
      <c r="J24" s="58"/>
    </row>
    <row r="25" customFormat="false" ht="15" hidden="false" customHeight="false" outlineLevel="0" collapsed="false">
      <c r="A25" s="5" t="s">
        <v>186</v>
      </c>
      <c r="B25" s="12" t="s">
        <v>43</v>
      </c>
      <c r="C25" s="58"/>
      <c r="D25" s="58"/>
      <c r="E25" s="58"/>
      <c r="F25" s="58"/>
      <c r="G25" s="58"/>
      <c r="H25" s="58"/>
      <c r="I25" s="58" t="n">
        <v>0</v>
      </c>
      <c r="J25" s="58"/>
    </row>
    <row r="26" customFormat="false" ht="39.75" hidden="false" customHeight="true" outlineLevel="0" collapsed="false">
      <c r="A26" s="5" t="s">
        <v>187</v>
      </c>
      <c r="B26" s="12" t="s">
        <v>183</v>
      </c>
      <c r="C26" s="58"/>
      <c r="D26" s="58"/>
      <c r="E26" s="58"/>
      <c r="F26" s="58"/>
      <c r="G26" s="58"/>
      <c r="H26" s="58"/>
      <c r="I26" s="58" t="n">
        <v>200000</v>
      </c>
      <c r="J26" s="58"/>
    </row>
    <row r="27" customFormat="false" ht="15" hidden="false" customHeight="false" outlineLevel="0" collapsed="false">
      <c r="A27" s="5" t="s">
        <v>189</v>
      </c>
      <c r="B27" s="12" t="s">
        <v>104</v>
      </c>
      <c r="C27" s="58"/>
      <c r="D27" s="58"/>
      <c r="E27" s="58"/>
      <c r="F27" s="58"/>
      <c r="G27" s="58"/>
      <c r="H27" s="58"/>
      <c r="I27" s="58" t="n">
        <v>0</v>
      </c>
      <c r="J27" s="58"/>
    </row>
    <row r="28" customFormat="false" ht="15" hidden="false" customHeight="false" outlineLevel="0" collapsed="false">
      <c r="A28" s="5" t="s">
        <v>190</v>
      </c>
      <c r="B28" s="12" t="s">
        <v>43</v>
      </c>
      <c r="C28" s="58"/>
      <c r="D28" s="58"/>
      <c r="E28" s="58"/>
      <c r="F28" s="58"/>
      <c r="G28" s="58"/>
      <c r="H28" s="58"/>
      <c r="I28" s="58" t="n">
        <v>0</v>
      </c>
      <c r="J28" s="58"/>
    </row>
    <row r="29" customFormat="false" ht="39.75" hidden="false" customHeight="true" outlineLevel="0" collapsed="false">
      <c r="A29" s="5" t="s">
        <v>191</v>
      </c>
      <c r="B29" s="12" t="s">
        <v>95</v>
      </c>
      <c r="C29" s="58"/>
      <c r="D29" s="58"/>
      <c r="E29" s="58"/>
      <c r="F29" s="58"/>
      <c r="G29" s="58"/>
      <c r="H29" s="58"/>
      <c r="I29" s="58" t="n">
        <v>80000</v>
      </c>
      <c r="J29" s="58"/>
    </row>
    <row r="30" customFormat="false" ht="15" hidden="false" customHeight="false" outlineLevel="0" collapsed="false">
      <c r="A30" s="5" t="s">
        <v>192</v>
      </c>
      <c r="B30" s="12" t="s">
        <v>104</v>
      </c>
      <c r="C30" s="58"/>
      <c r="D30" s="58"/>
      <c r="E30" s="58"/>
      <c r="F30" s="58"/>
      <c r="G30" s="58"/>
      <c r="H30" s="58"/>
      <c r="I30" s="58" t="n">
        <v>200</v>
      </c>
      <c r="J30" s="58"/>
    </row>
    <row r="31" customFormat="false" ht="15" hidden="false" customHeight="false" outlineLevel="0" collapsed="false">
      <c r="A31" s="26" t="s">
        <v>193</v>
      </c>
      <c r="B31" s="27"/>
      <c r="C31" s="28" t="s">
        <v>153</v>
      </c>
      <c r="D31" s="28" t="s">
        <v>154</v>
      </c>
      <c r="E31" s="28" t="s">
        <v>153</v>
      </c>
      <c r="F31" s="28" t="s">
        <v>154</v>
      </c>
      <c r="G31" s="28" t="s">
        <v>153</v>
      </c>
      <c r="H31" s="28" t="s">
        <v>154</v>
      </c>
      <c r="I31" s="28" t="s">
        <v>153</v>
      </c>
      <c r="J31" s="28" t="s">
        <v>154</v>
      </c>
    </row>
    <row r="32" customFormat="false" ht="15" hidden="false" customHeight="false" outlineLevel="0" collapsed="false">
      <c r="A32" s="5" t="s">
        <v>194</v>
      </c>
      <c r="B32" s="12" t="s">
        <v>35</v>
      </c>
      <c r="C32" s="37" t="n">
        <f aca="false">IF(C17="",N(C16),AVERAGE(C16,C17))</f>
        <v>2000</v>
      </c>
      <c r="D32" s="37" t="n">
        <f aca="false">IF(D17="",N(D16),AVERAGE(D16,D17))</f>
        <v>2000</v>
      </c>
      <c r="E32" s="37" t="n">
        <f aca="false">IF(E17="",N(E16),AVERAGE(E16,E17))</f>
        <v>4500</v>
      </c>
      <c r="F32" s="37" t="n">
        <f aca="false">IF(F17="",N(F16),AVERAGE(F16,F17))</f>
        <v>1500</v>
      </c>
      <c r="G32" s="37" t="n">
        <f aca="false">IF(G17="",N(G16),AVERAGE(G16,G17))</f>
        <v>1500</v>
      </c>
      <c r="H32" s="37" t="n">
        <f aca="false">IF(H17="",N(H16),AVERAGE(H16,H17))</f>
        <v>0</v>
      </c>
      <c r="I32" s="37" t="n">
        <f aca="false">IF(I17="",N(I16),AVERAGE(I16,I17))</f>
        <v>3800</v>
      </c>
      <c r="J32" s="37" t="n">
        <f aca="false">IF(J17="",N(J16),AVERAGE(J16,J17))</f>
        <v>2200</v>
      </c>
    </row>
    <row r="33" customFormat="false" ht="15" hidden="false" customHeight="false" outlineLevel="0" collapsed="false">
      <c r="A33" s="5" t="s">
        <v>195</v>
      </c>
      <c r="B33" s="12" t="s">
        <v>196</v>
      </c>
      <c r="C33" s="37" t="n">
        <f aca="false">IF(C$22="Sì",MAX(0,N(C23)-N(C24)-N(C25)),0)</f>
        <v>0</v>
      </c>
      <c r="D33" s="37" t="n">
        <f aca="false">IF(D$22="Sì",MAX(0,N(D23)-N(D24)-N(D25)),0)</f>
        <v>0</v>
      </c>
      <c r="E33" s="37" t="n">
        <f aca="false">IF(E$22="Sì",MAX(0,N(E23)-N(E24)-N(E25)),0)</f>
        <v>0</v>
      </c>
      <c r="F33" s="37" t="n">
        <f aca="false">IF(F$22="Sì",MAX(0,N(F23)-N(F24)-N(F25)),0)</f>
        <v>0</v>
      </c>
      <c r="G33" s="37" t="n">
        <f aca="false">IF(G$22="Sì",MAX(0,N(G23)-N(G24)-N(G25)),0)</f>
        <v>0</v>
      </c>
      <c r="H33" s="37" t="n">
        <f aca="false">IF(H$22="Sì",MAX(0,N(H23)-N(H24)-N(H25)),0)</f>
        <v>0</v>
      </c>
      <c r="I33" s="37" t="n">
        <f aca="false">IF(I$22="Sì",MAX(0,N(I23)-N(I24)-N(I25)),0)</f>
        <v>250000</v>
      </c>
      <c r="J33" s="37" t="n">
        <f aca="false">IF(J$22="Sì",MAX(0,N(J23)-N(J24)-N(J25)),0)</f>
        <v>0</v>
      </c>
    </row>
    <row r="34" customFormat="false" ht="15" hidden="false" customHeight="false" outlineLevel="0" collapsed="false">
      <c r="A34" s="5" t="s">
        <v>197</v>
      </c>
      <c r="B34" s="12" t="s">
        <v>198</v>
      </c>
      <c r="C34" s="37" t="n">
        <f aca="false">IF(C$22="Sì",MAX(0,N(C26)-N(C27)-N(C28))*'2 Variabili di legge'!$C$11,0)</f>
        <v>0</v>
      </c>
      <c r="D34" s="37" t="n">
        <f aca="false">IF(D$22="Sì",MAX(0,N(D26)-N(D27)-N(D28))*'2 Variabili di legge'!$C$11,0)</f>
        <v>0</v>
      </c>
      <c r="E34" s="37" t="n">
        <f aca="false">IF(E$22="Sì",MAX(0,N(E26)-N(E27)-N(E28))*'2 Variabili di legge'!$C$11,0)</f>
        <v>0</v>
      </c>
      <c r="F34" s="37" t="n">
        <f aca="false">IF(F$22="Sì",MAX(0,N(F26)-N(F27)-N(F28))*'2 Variabili di legge'!$C$11,0)</f>
        <v>0</v>
      </c>
      <c r="G34" s="37" t="n">
        <f aca="false">IF(G$22="Sì",MAX(0,N(G26)-N(G27)-N(G28))*'2 Variabili di legge'!$C$11,0)</f>
        <v>0</v>
      </c>
      <c r="H34" s="37" t="n">
        <f aca="false">IF(H$22="Sì",MAX(0,N(H26)-N(H27)-N(H28))*'2 Variabili di legge'!$C$11,0)</f>
        <v>0</v>
      </c>
      <c r="I34" s="37" t="n">
        <f aca="false">IF(I$22="Sì",MAX(0,N(I26)-N(I27)-N(I28))*'2 Variabili di legge'!$C$11,0)</f>
        <v>140000</v>
      </c>
      <c r="J34" s="37" t="n">
        <f aca="false">IF(J$22="Sì",MAX(0,N(J26)-N(J27)-N(J28))*'2 Variabili di legge'!$C$11,0)</f>
        <v>0</v>
      </c>
    </row>
    <row r="35" customFormat="false" ht="15" hidden="false" customHeight="false" outlineLevel="0" collapsed="false">
      <c r="A35" s="5" t="s">
        <v>199</v>
      </c>
      <c r="B35" s="12" t="s">
        <v>43</v>
      </c>
      <c r="C35" s="37" t="n">
        <f aca="false">C33+C34</f>
        <v>0</v>
      </c>
      <c r="D35" s="37" t="n">
        <f aca="false">D33+D34</f>
        <v>0</v>
      </c>
      <c r="E35" s="37" t="n">
        <f aca="false">E33+E34</f>
        <v>0</v>
      </c>
      <c r="F35" s="37" t="n">
        <f aca="false">F33+F34</f>
        <v>0</v>
      </c>
      <c r="G35" s="37" t="n">
        <f aca="false">G33+G34</f>
        <v>0</v>
      </c>
      <c r="H35" s="37" t="n">
        <f aca="false">H33+H34</f>
        <v>0</v>
      </c>
      <c r="I35" s="37" t="n">
        <f aca="false">I33+I34</f>
        <v>390000</v>
      </c>
      <c r="J35" s="37" t="n">
        <f aca="false">J33+J34</f>
        <v>0</v>
      </c>
    </row>
    <row r="36" customFormat="false" ht="15" hidden="false" customHeight="false" outlineLevel="0" collapsed="false">
      <c r="A36" s="5" t="s">
        <v>200</v>
      </c>
      <c r="B36" s="12" t="s">
        <v>43</v>
      </c>
      <c r="C36" s="37" t="n">
        <f aca="false">MAX(0,C35-'2 Variabili di legge'!$C$9)</f>
        <v>0</v>
      </c>
      <c r="D36" s="37" t="n">
        <f aca="false">MAX(0,D35-'2 Variabili di legge'!$C$9)</f>
        <v>0</v>
      </c>
      <c r="E36" s="37" t="n">
        <f aca="false">MAX(0,E35-'2 Variabili di legge'!$C$9)</f>
        <v>0</v>
      </c>
      <c r="F36" s="37" t="n">
        <f aca="false">MAX(0,F35-'2 Variabili di legge'!$C$9)</f>
        <v>0</v>
      </c>
      <c r="G36" s="37" t="n">
        <f aca="false">MAX(0,G35-'2 Variabili di legge'!$C$9)</f>
        <v>0</v>
      </c>
      <c r="H36" s="37" t="n">
        <f aca="false">MAX(0,H35-'2 Variabili di legge'!$C$9)</f>
        <v>0</v>
      </c>
      <c r="I36" s="37" t="n">
        <f aca="false">MAX(0,I35-'2 Variabili di legge'!$C$9)</f>
        <v>290000</v>
      </c>
      <c r="J36" s="37" t="n">
        <f aca="false">MAX(0,J35-'2 Variabili di legge'!$C$9)</f>
        <v>0</v>
      </c>
    </row>
    <row r="37" customFormat="false" ht="15" hidden="false" customHeight="false" outlineLevel="0" collapsed="false">
      <c r="A37" s="5" t="s">
        <v>201</v>
      </c>
      <c r="B37" s="12" t="s">
        <v>43</v>
      </c>
      <c r="C37" s="38" t="n">
        <f aca="false">C36*'2 Variabili di legge'!$C$10/12</f>
        <v>0</v>
      </c>
      <c r="D37" s="38" t="n">
        <f aca="false">D36*'2 Variabili di legge'!$C$10/12</f>
        <v>0</v>
      </c>
      <c r="E37" s="38" t="n">
        <f aca="false">E36*'2 Variabili di legge'!$C$10/12</f>
        <v>0</v>
      </c>
      <c r="F37" s="38" t="n">
        <f aca="false">F36*'2 Variabili di legge'!$C$10/12</f>
        <v>0</v>
      </c>
      <c r="G37" s="38" t="n">
        <f aca="false">G36*'2 Variabili di legge'!$C$10/12</f>
        <v>0</v>
      </c>
      <c r="H37" s="38" t="n">
        <f aca="false">H36*'2 Variabili di legge'!$C$10/12</f>
        <v>0</v>
      </c>
      <c r="I37" s="38" t="n">
        <f aca="false">I36*'2 Variabili di legge'!$C$10/12</f>
        <v>725</v>
      </c>
      <c r="J37" s="38" t="n">
        <f aca="false">J36*'2 Variabili di legge'!$C$10/12</f>
        <v>0</v>
      </c>
    </row>
    <row r="38" customFormat="false" ht="15" hidden="false" customHeight="false" outlineLevel="0" collapsed="false">
      <c r="A38" s="5" t="s">
        <v>202</v>
      </c>
      <c r="B38" s="12" t="s">
        <v>59</v>
      </c>
      <c r="C38" s="37" t="n">
        <f aca="false">C32+C37</f>
        <v>2000</v>
      </c>
      <c r="D38" s="37" t="n">
        <f aca="false">D32+D37</f>
        <v>2000</v>
      </c>
      <c r="E38" s="37" t="n">
        <f aca="false">E32+E37</f>
        <v>4500</v>
      </c>
      <c r="F38" s="37" t="n">
        <f aca="false">F32+F37</f>
        <v>1500</v>
      </c>
      <c r="G38" s="37" t="n">
        <f aca="false">G32+G37</f>
        <v>1500</v>
      </c>
      <c r="H38" s="37" t="n">
        <f aca="false">H32+H37</f>
        <v>0</v>
      </c>
      <c r="I38" s="37" t="n">
        <f aca="false">I32+I37</f>
        <v>4525</v>
      </c>
      <c r="J38" s="37" t="n">
        <f aca="false">J32+J37</f>
        <v>2200</v>
      </c>
    </row>
    <row r="39" customFormat="false" ht="15" hidden="false" customHeight="false" outlineLevel="0" collapsed="false">
      <c r="A39" s="5" t="s">
        <v>203</v>
      </c>
      <c r="B39" s="12" t="s">
        <v>104</v>
      </c>
      <c r="C39" s="37" t="n">
        <f aca="false">IF(C$22="Sì",MIN(N(C30),'2 Variabili di legge'!$C$13*C32),0)</f>
        <v>0</v>
      </c>
      <c r="D39" s="37" t="n">
        <f aca="false">IF(D$22="Sì",MIN(N(D30),'2 Variabili di legge'!$C$13*D32),0)</f>
        <v>0</v>
      </c>
      <c r="E39" s="37" t="n">
        <f aca="false">IF(E$22="Sì",MIN(N(E30),'2 Variabili di legge'!$C$13*E32),0)</f>
        <v>0</v>
      </c>
      <c r="F39" s="37" t="n">
        <f aca="false">IF(F$22="Sì",MIN(N(F30),'2 Variabili di legge'!$C$13*F32),0)</f>
        <v>0</v>
      </c>
      <c r="G39" s="37" t="n">
        <f aca="false">IF(G$22="Sì",MIN(N(G30),'2 Variabili di legge'!$C$13*G32),0)</f>
        <v>0</v>
      </c>
      <c r="H39" s="37" t="n">
        <f aca="false">IF(H$22="Sì",MIN(N(H30),'2 Variabili di legge'!$C$13*H32),0)</f>
        <v>0</v>
      </c>
      <c r="I39" s="37" t="n">
        <f aca="false">IF(I$22="Sì",MIN(N(I30),'2 Variabili di legge'!$C$13*I32),0)</f>
        <v>200</v>
      </c>
      <c r="J39" s="37" t="n">
        <f aca="false">IF(J$22="Sì",MIN(N(J30),'2 Variabili di legge'!$C$13*J32),0)</f>
        <v>0</v>
      </c>
    </row>
    <row r="40" customFormat="false" ht="15" hidden="false" customHeight="false" outlineLevel="0" collapsed="false">
      <c r="A40" s="5" t="s">
        <v>204</v>
      </c>
      <c r="B40" s="12" t="s">
        <v>173</v>
      </c>
      <c r="C40" s="37" t="n">
        <f aca="false">IFERROR(MIN(N(C18),INDEX('2 Variabili di legge'!$C$30:$E$30,MATCH($C$7,'2 Variabili di legge'!$C$24:$E$24,0))),0)</f>
        <v>500</v>
      </c>
      <c r="D40" s="37" t="n">
        <f aca="false">IFERROR(MIN(N(D18),INDEX('2 Variabili di legge'!$C$30:$E$30,MATCH($C$7,'2 Variabili di legge'!$C$24:$E$24,0))),0)</f>
        <v>500</v>
      </c>
      <c r="E40" s="37" t="n">
        <f aca="false">IFERROR(MIN(N(E18),INDEX('2 Variabili di legge'!$C$30:$E$30,MATCH($E$7,'2 Variabili di legge'!$C$24:$E$24,0))),0)</f>
        <v>0</v>
      </c>
      <c r="F40" s="37" t="n">
        <f aca="false">IFERROR(MIN(N(F18),INDEX('2 Variabili di legge'!$C$30:$E$30,MATCH($E$7,'2 Variabili di legge'!$C$24:$E$24,0))),0)</f>
        <v>400</v>
      </c>
      <c r="G40" s="37" t="n">
        <f aca="false">IFERROR(MIN(N(G18),INDEX('2 Variabili di legge'!$C$30:$E$30,MATCH($G$7,'2 Variabili di legge'!$C$24:$E$24,0))),0)</f>
        <v>600</v>
      </c>
      <c r="H40" s="37" t="n">
        <f aca="false">IFERROR(MIN(N(H18),INDEX('2 Variabili di legge'!$C$30:$E$30,MATCH($G$7,'2 Variabili di legge'!$C$24:$E$24,0))),0)</f>
        <v>0</v>
      </c>
      <c r="I40" s="37" t="n">
        <f aca="false">IFERROR(MIN(N(I18),INDEX('2 Variabili di legge'!$C$30:$E$30,MATCH($I$7,'2 Variabili di legge'!$C$24:$E$24,0))),0)</f>
        <v>0</v>
      </c>
      <c r="J40" s="37" t="n">
        <f aca="false">IFERROR(MIN(N(J18),INDEX('2 Variabili di legge'!$C$30:$E$30,MATCH($I$7,'2 Variabili di legge'!$C$24:$E$24,0))),0)</f>
        <v>700</v>
      </c>
    </row>
    <row r="41" customFormat="false" ht="15" hidden="false" customHeight="false" outlineLevel="0" collapsed="false">
      <c r="A41" s="11" t="s">
        <v>205</v>
      </c>
      <c r="B41" s="12" t="s">
        <v>51</v>
      </c>
      <c r="C41" s="39" t="n">
        <f aca="false">MAX(0,C32+C37-C39-C40-N(C19))</f>
        <v>1500</v>
      </c>
      <c r="D41" s="39" t="n">
        <f aca="false">MAX(0,D32+D37-D39-D40-N(D19))</f>
        <v>1500</v>
      </c>
      <c r="E41" s="39" t="n">
        <f aca="false">MAX(0,E32+E37-E39-E40-N(E19))</f>
        <v>4500</v>
      </c>
      <c r="F41" s="39" t="n">
        <f aca="false">MAX(0,F32+F37-F39-F40-N(F19))</f>
        <v>1100</v>
      </c>
      <c r="G41" s="39" t="n">
        <f aca="false">MAX(0,G32+G37-G39-G40-N(G19))</f>
        <v>900</v>
      </c>
      <c r="H41" s="39" t="n">
        <f aca="false">MAX(0,H32+H37-H39-H40-N(H19))</f>
        <v>0</v>
      </c>
      <c r="I41" s="39" t="n">
        <f aca="false">MAX(0,I32+I37-I39-I40-N(I19))</f>
        <v>4325</v>
      </c>
      <c r="J41" s="39" t="n">
        <f aca="false">MAX(0,J32+J37-J39-J40-N(J19))</f>
        <v>1500</v>
      </c>
    </row>
    <row r="42" customFormat="false" ht="15" hidden="false" customHeight="false" outlineLevel="0" collapsed="false">
      <c r="A42" s="5" t="s">
        <v>206</v>
      </c>
      <c r="B42" s="12" t="s">
        <v>207</v>
      </c>
      <c r="C42" s="40" t="n">
        <f aca="false">IF((C41+D41)=0,0,C41/(C41+D41))</f>
        <v>0.5</v>
      </c>
      <c r="D42" s="40" t="n">
        <f aca="false">IF((C41+D41)=0,0,D41/(C41+D41))</f>
        <v>0.5</v>
      </c>
      <c r="E42" s="40" t="n">
        <f aca="false">IF((E41+F41)=0,0,E41/(E41+F41))</f>
        <v>0.803571428571429</v>
      </c>
      <c r="F42" s="40" t="n">
        <f aca="false">IF((E41+F41)=0,0,F41/(E41+F41))</f>
        <v>0.196428571428571</v>
      </c>
      <c r="G42" s="40" t="n">
        <f aca="false">IF((G41+H41)=0,0,G41/(G41+H41))</f>
        <v>1</v>
      </c>
      <c r="H42" s="40" t="n">
        <f aca="false">IF((G41+H41)=0,0,H41/(G41+H41))</f>
        <v>0</v>
      </c>
      <c r="I42" s="40" t="n">
        <f aca="false">IF((I41+J41)=0,0,I41/(I41+J41))</f>
        <v>0.742489270386266</v>
      </c>
      <c r="J42" s="40" t="n">
        <f aca="false">IF((I41+J41)=0,0,J41/(I41+J41))</f>
        <v>0.257510729613734</v>
      </c>
    </row>
    <row r="43" customFormat="false" ht="15" hidden="false" customHeight="false" outlineLevel="0" collapsed="false">
      <c r="A43" s="26" t="s">
        <v>208</v>
      </c>
      <c r="B43" s="27"/>
      <c r="C43" s="28" t="s">
        <v>153</v>
      </c>
      <c r="D43" s="28" t="s">
        <v>154</v>
      </c>
      <c r="E43" s="28" t="s">
        <v>153</v>
      </c>
      <c r="F43" s="28" t="s">
        <v>154</v>
      </c>
      <c r="G43" s="28" t="s">
        <v>153</v>
      </c>
      <c r="H43" s="28" t="s">
        <v>154</v>
      </c>
      <c r="I43" s="28" t="s">
        <v>153</v>
      </c>
      <c r="J43" s="28" t="s">
        <v>154</v>
      </c>
    </row>
    <row r="44" customFormat="false" ht="15" hidden="false" customHeight="false" outlineLevel="0" collapsed="false">
      <c r="A44" s="5" t="s">
        <v>209</v>
      </c>
      <c r="B44" s="12" t="s">
        <v>77</v>
      </c>
      <c r="C44" s="41" t="n">
        <f aca="false">IF(C7="",0,IF(C9="",0,INDEX('2 Variabili di legge'!$C$25:$E$28,MATCH(C9,'2 Variabili di legge'!$B$25:$B$28,0),MATCH(C$7,'2 Variabili di legge'!$C$24:$E$24,0)))+IF(C10="",0,INDEX('2 Variabili di legge'!$C$25:$E$28,MATCH(C10,'2 Variabili di legge'!$B$25:$B$28,0),MATCH(C$7,'2 Variabili di legge'!$C$24:$E$24,0)))+IF(C11="",0,INDEX('2 Variabili di legge'!$C$25:$E$28,MATCH(C11,'2 Variabili di legge'!$B$25:$B$28,0),MATCH(C$7,'2 Variabili di legge'!$C$24:$E$24,0)))+IF(C12="",0,INDEX('2 Variabili di legge'!$C$25:$E$28,MATCH(C12,'2 Variabili di legge'!$B$25:$B$28,0),MATCH(C$7,'2 Variabili di legge'!$C$24:$E$24,0))))</f>
        <v>1125</v>
      </c>
      <c r="D44" s="41"/>
      <c r="E44" s="41" t="n">
        <f aca="false">IF(E7="",0,IF(E9="",0,INDEX('2 Variabili di legge'!$C$25:$E$28,MATCH(E9,'2 Variabili di legge'!$B$25:$B$28,0),MATCH(E$7,'2 Variabili di legge'!$C$24:$E$24,0)))+IF(E10="",0,INDEX('2 Variabili di legge'!$C$25:$E$28,MATCH(E10,'2 Variabili di legge'!$B$25:$B$28,0),MATCH(E$7,'2 Variabili di legge'!$C$24:$E$24,0)))+IF(E11="",0,INDEX('2 Variabili di legge'!$C$25:$E$28,MATCH(E11,'2 Variabili di legge'!$B$25:$B$28,0),MATCH(E$7,'2 Variabili di legge'!$C$24:$E$24,0)))+IF(E12="",0,INDEX('2 Variabili di legge'!$C$25:$E$28,MATCH(E12,'2 Variabili di legge'!$B$25:$B$28,0),MATCH(E$7,'2 Variabili di legge'!$C$24:$E$24,0))))</f>
        <v>1000</v>
      </c>
      <c r="F44" s="41"/>
      <c r="G44" s="41" t="n">
        <f aca="false">IF(G7="",0,IF(G9="",0,INDEX('2 Variabili di legge'!$C$25:$E$28,MATCH(G9,'2 Variabili di legge'!$B$25:$B$28,0),MATCH(G$7,'2 Variabili di legge'!$C$24:$E$24,0)))+IF(G10="",0,INDEX('2 Variabili di legge'!$C$25:$E$28,MATCH(G10,'2 Variabili di legge'!$B$25:$B$28,0),MATCH(G$7,'2 Variabili di legge'!$C$24:$E$24,0)))+IF(G11="",0,INDEX('2 Variabili di legge'!$C$25:$E$28,MATCH(G11,'2 Variabili di legge'!$B$25:$B$28,0),MATCH(G$7,'2 Variabili di legge'!$C$24:$E$24,0)))+IF(G12="",0,INDEX('2 Variabili di legge'!$C$25:$E$28,MATCH(G12,'2 Variabili di legge'!$B$25:$B$28,0),MATCH(G$7,'2 Variabili di legge'!$C$24:$E$24,0))))</f>
        <v>480</v>
      </c>
      <c r="H44" s="41"/>
      <c r="I44" s="41" t="n">
        <f aca="false">IF(I7="",0,IF(I9="",0,INDEX('2 Variabili di legge'!$C$25:$E$28,MATCH(I9,'2 Variabili di legge'!$B$25:$B$28,0),MATCH(I$7,'2 Variabili di legge'!$C$24:$E$24,0)))+IF(I10="",0,INDEX('2 Variabili di legge'!$C$25:$E$28,MATCH(I10,'2 Variabili di legge'!$B$25:$B$28,0),MATCH(I$7,'2 Variabili di legge'!$C$24:$E$24,0)))+IF(I11="",0,INDEX('2 Variabili di legge'!$C$25:$E$28,MATCH(I11,'2 Variabili di legge'!$B$25:$B$28,0),MATCH(I$7,'2 Variabili di legge'!$C$24:$E$24,0)))+IF(I12="",0,INDEX('2 Variabili di legge'!$C$25:$E$28,MATCH(I12,'2 Variabili di legge'!$B$25:$B$28,0),MATCH(I$7,'2 Variabili di legge'!$C$24:$E$24,0))))</f>
        <v>1730</v>
      </c>
      <c r="J44" s="41"/>
    </row>
    <row r="45" customFormat="false" ht="15" hidden="false" customHeight="false" outlineLevel="0" collapsed="false">
      <c r="A45" s="5" t="s">
        <v>210</v>
      </c>
      <c r="B45" s="12" t="s">
        <v>207</v>
      </c>
      <c r="C45" s="37" t="n">
        <f aca="false">C44*'2 Variabili di legge'!$C$7</f>
        <v>675</v>
      </c>
      <c r="D45" s="37"/>
      <c r="E45" s="37" t="n">
        <f aca="false">E44*'2 Variabili di legge'!$C$7</f>
        <v>600</v>
      </c>
      <c r="F45" s="37"/>
      <c r="G45" s="37" t="n">
        <f aca="false">G44*'2 Variabili di legge'!$C$7</f>
        <v>288</v>
      </c>
      <c r="H45" s="37"/>
      <c r="I45" s="37" t="n">
        <f aca="false">I44*'2 Variabili di legge'!$C$7</f>
        <v>1038</v>
      </c>
      <c r="J45" s="37"/>
    </row>
    <row r="46" customFormat="false" ht="15" hidden="false" customHeight="false" outlineLevel="0" collapsed="false">
      <c r="A46" s="5" t="s">
        <v>211</v>
      </c>
      <c r="B46" s="12" t="s">
        <v>212</v>
      </c>
      <c r="C46" s="37" t="n">
        <f aca="false">C44-C45</f>
        <v>450</v>
      </c>
      <c r="D46" s="37"/>
      <c r="E46" s="37" t="n">
        <f aca="false">E44-E45</f>
        <v>400</v>
      </c>
      <c r="F46" s="37"/>
      <c r="G46" s="37" t="n">
        <f aca="false">G44-G45</f>
        <v>192</v>
      </c>
      <c r="H46" s="37"/>
      <c r="I46" s="37" t="n">
        <f aca="false">I44-I45</f>
        <v>692</v>
      </c>
      <c r="J46" s="37"/>
    </row>
    <row r="47" customFormat="false" ht="15" hidden="false" customHeight="false" outlineLevel="0" collapsed="false">
      <c r="A47" s="5" t="s">
        <v>213</v>
      </c>
      <c r="B47" s="12" t="s">
        <v>207</v>
      </c>
      <c r="C47" s="37" t="n">
        <f aca="false">IF(C13="",0,C$45*C13/30)</f>
        <v>337.5</v>
      </c>
      <c r="D47" s="37" t="n">
        <f aca="false">IF(C14="",0,C$45*C14/30)</f>
        <v>337.5</v>
      </c>
      <c r="E47" s="37" t="n">
        <f aca="false">IF(E13="",0,E$45*E13/30)</f>
        <v>200</v>
      </c>
      <c r="F47" s="37" t="n">
        <f aca="false">IF(E14="",0,E$45*E14/30)</f>
        <v>400</v>
      </c>
      <c r="G47" s="37" t="n">
        <f aca="false">IF(G13="",0,G$45*G13/30)</f>
        <v>144</v>
      </c>
      <c r="H47" s="37" t="n">
        <f aca="false">IF(G14="",0,G$45*G14/30)</f>
        <v>144</v>
      </c>
      <c r="I47" s="37" t="n">
        <f aca="false">IF(I13="",0,I$45*I13/30)</f>
        <v>346</v>
      </c>
      <c r="J47" s="37" t="n">
        <f aca="false">IF(I14="",0,I$45*I14/30)</f>
        <v>692</v>
      </c>
    </row>
    <row r="48" customFormat="false" ht="15" hidden="false" customHeight="false" outlineLevel="0" collapsed="false">
      <c r="A48" s="5" t="s">
        <v>214</v>
      </c>
      <c r="B48" s="12" t="s">
        <v>207</v>
      </c>
      <c r="C48" s="37" t="n">
        <f aca="false">C42*C$45</f>
        <v>337.5</v>
      </c>
      <c r="D48" s="37" t="n">
        <f aca="false">D42*C$45</f>
        <v>337.5</v>
      </c>
      <c r="E48" s="37" t="n">
        <f aca="false">E42*E$45</f>
        <v>482.142857142857</v>
      </c>
      <c r="F48" s="37" t="n">
        <f aca="false">F42*E$45</f>
        <v>117.857142857143</v>
      </c>
      <c r="G48" s="37" t="n">
        <f aca="false">G42*G$45</f>
        <v>288</v>
      </c>
      <c r="H48" s="37" t="n">
        <f aca="false">H42*G$45</f>
        <v>0</v>
      </c>
      <c r="I48" s="37" t="n">
        <f aca="false">I42*I$45</f>
        <v>770.703862660944</v>
      </c>
      <c r="J48" s="37" t="n">
        <f aca="false">J42*I$45</f>
        <v>267.296137339056</v>
      </c>
    </row>
    <row r="49" customFormat="false" ht="15" hidden="false" customHeight="false" outlineLevel="0" collapsed="false">
      <c r="A49" s="5" t="s">
        <v>215</v>
      </c>
      <c r="B49" s="12" t="s">
        <v>207</v>
      </c>
      <c r="C49" s="37" t="n">
        <f aca="false">C48-C47</f>
        <v>0</v>
      </c>
      <c r="D49" s="37" t="n">
        <f aca="false">D48-D47</f>
        <v>0</v>
      </c>
      <c r="E49" s="37" t="n">
        <f aca="false">E48-E47</f>
        <v>282.142857142857</v>
      </c>
      <c r="F49" s="37" t="n">
        <f aca="false">F48-F47</f>
        <v>-282.142857142857</v>
      </c>
      <c r="G49" s="37" t="n">
        <f aca="false">G48-G47</f>
        <v>144</v>
      </c>
      <c r="H49" s="37" t="n">
        <f aca="false">H48-H47</f>
        <v>-144</v>
      </c>
      <c r="I49" s="37" t="n">
        <f aca="false">I48-I47</f>
        <v>424.703862660944</v>
      </c>
      <c r="J49" s="37" t="n">
        <f aca="false">J48-J47</f>
        <v>-424.703862660944</v>
      </c>
    </row>
    <row r="50" customFormat="false" ht="15" hidden="false" customHeight="false" outlineLevel="0" collapsed="false">
      <c r="A50" s="5" t="s">
        <v>216</v>
      </c>
      <c r="B50" s="12" t="s">
        <v>212</v>
      </c>
      <c r="C50" s="37" t="n">
        <f aca="false">C42*C$46</f>
        <v>225</v>
      </c>
      <c r="D50" s="37" t="n">
        <f aca="false">D42*C$46</f>
        <v>225</v>
      </c>
      <c r="E50" s="37" t="n">
        <f aca="false">E42*E$46</f>
        <v>321.428571428571</v>
      </c>
      <c r="F50" s="37" t="n">
        <f aca="false">F42*E$46</f>
        <v>78.5714285714286</v>
      </c>
      <c r="G50" s="37" t="n">
        <f aca="false">G42*G$46</f>
        <v>192</v>
      </c>
      <c r="H50" s="37" t="n">
        <f aca="false">H42*G$46</f>
        <v>0</v>
      </c>
      <c r="I50" s="37" t="n">
        <f aca="false">I42*I$46</f>
        <v>513.802575107296</v>
      </c>
      <c r="J50" s="37" t="n">
        <f aca="false">J42*I$46</f>
        <v>178.197424892704</v>
      </c>
    </row>
    <row r="51" customFormat="false" ht="15" hidden="false" customHeight="false" outlineLevel="0" collapsed="false">
      <c r="A51" s="5" t="s">
        <v>217</v>
      </c>
      <c r="B51" s="12" t="s">
        <v>207</v>
      </c>
      <c r="C51" s="41" t="n">
        <f aca="false">C48+C50</f>
        <v>562.5</v>
      </c>
      <c r="D51" s="41" t="n">
        <f aca="false">D48+D50</f>
        <v>562.5</v>
      </c>
      <c r="E51" s="41" t="n">
        <f aca="false">E48+E50</f>
        <v>803.571428571429</v>
      </c>
      <c r="F51" s="41" t="n">
        <f aca="false">F48+F50</f>
        <v>196.428571428571</v>
      </c>
      <c r="G51" s="41" t="n">
        <f aca="false">G48+G50</f>
        <v>480</v>
      </c>
      <c r="H51" s="41" t="n">
        <f aca="false">H48+H50</f>
        <v>0</v>
      </c>
      <c r="I51" s="41" t="n">
        <f aca="false">I48+I50</f>
        <v>1284.50643776824</v>
      </c>
      <c r="J51" s="41" t="n">
        <f aca="false">J48+J50</f>
        <v>445.49356223176</v>
      </c>
    </row>
    <row r="52" customFormat="false" ht="15" hidden="false" customHeight="false" outlineLevel="0" collapsed="false">
      <c r="A52" s="5" t="s">
        <v>218</v>
      </c>
      <c r="B52" s="12" t="s">
        <v>59</v>
      </c>
      <c r="C52" s="37" t="n">
        <f aca="false">IFERROR(INDEX('2 Variabili di legge'!$C$29:$E$29,MATCH(C$7,'2 Variabili di legge'!$C$24:$E$24,0)),0)</f>
        <v>1000</v>
      </c>
      <c r="D52" s="37" t="n">
        <f aca="false">IFERROR(INDEX('2 Variabili di legge'!$C$29:$E$29,MATCH(C$7,'2 Variabili di legge'!$C$24:$E$24,0)),0)</f>
        <v>1000</v>
      </c>
      <c r="E52" s="37" t="n">
        <f aca="false">IFERROR(INDEX('2 Variabili di legge'!$C$29:$E$29,MATCH(E$7,'2 Variabili di legge'!$C$24:$E$24,0)),0)</f>
        <v>850</v>
      </c>
      <c r="F52" s="37" t="n">
        <f aca="false">IFERROR(INDEX('2 Variabili di legge'!$C$29:$E$29,MATCH(E$7,'2 Variabili di legge'!$C$24:$E$24,0)),0)</f>
        <v>850</v>
      </c>
      <c r="G52" s="37" t="n">
        <f aca="false">IFERROR(INDEX('2 Variabili di legge'!$C$29:$E$29,MATCH(G$7,'2 Variabili di legge'!$C$24:$E$24,0)),0)</f>
        <v>1100</v>
      </c>
      <c r="H52" s="37" t="n">
        <f aca="false">IFERROR(INDEX('2 Variabili di legge'!$C$29:$E$29,MATCH(G$7,'2 Variabili di legge'!$C$24:$E$24,0)),0)</f>
        <v>1100</v>
      </c>
      <c r="I52" s="37" t="n">
        <f aca="false">IFERROR(INDEX('2 Variabili di legge'!$C$29:$E$29,MATCH(I$7,'2 Variabili di legge'!$C$24:$E$24,0)),0)</f>
        <v>1100</v>
      </c>
      <c r="J52" s="37" t="n">
        <f aca="false">IFERROR(INDEX('2 Variabili di legge'!$C$29:$E$29,MATCH(I$7,'2 Variabili di legge'!$C$24:$E$24,0)),0)</f>
        <v>1100</v>
      </c>
    </row>
    <row r="53" customFormat="false" ht="15" hidden="false" customHeight="false" outlineLevel="0" collapsed="false">
      <c r="A53" s="5" t="s">
        <v>219</v>
      </c>
      <c r="B53" s="12" t="s">
        <v>59</v>
      </c>
      <c r="C53" s="37" t="n">
        <f aca="false">MAX(0,C38-C52)</f>
        <v>1000</v>
      </c>
      <c r="D53" s="37" t="n">
        <f aca="false">MAX(0,D38-D52)</f>
        <v>1000</v>
      </c>
      <c r="E53" s="37" t="n">
        <f aca="false">MAX(0,E38-E52)</f>
        <v>3650</v>
      </c>
      <c r="F53" s="37" t="n">
        <f aca="false">MAX(0,F38-F52)</f>
        <v>650</v>
      </c>
      <c r="G53" s="37" t="n">
        <f aca="false">MAX(0,G38-G52)</f>
        <v>400</v>
      </c>
      <c r="H53" s="37" t="n">
        <f aca="false">MAX(0,H38-H52)</f>
        <v>0</v>
      </c>
      <c r="I53" s="37" t="n">
        <f aca="false">MAX(0,I38-I52)</f>
        <v>3425</v>
      </c>
      <c r="J53" s="37" t="n">
        <f aca="false">MAX(0,J38-J52)</f>
        <v>1100</v>
      </c>
    </row>
    <row r="54" customFormat="false" ht="15" hidden="false" customHeight="false" outlineLevel="0" collapsed="false">
      <c r="A54" s="11" t="s">
        <v>220</v>
      </c>
      <c r="B54" s="12" t="s">
        <v>59</v>
      </c>
      <c r="C54" s="39" t="n">
        <f aca="false">ROUND(MIN(C51,C53),0)</f>
        <v>563</v>
      </c>
      <c r="D54" s="39" t="n">
        <f aca="false">IF(AND(C51&lt;=C53,D51&lt;=D53),ROUND(C44,0)-C54,ROUND(MIN(D51,D53),0))</f>
        <v>562</v>
      </c>
      <c r="E54" s="39" t="n">
        <f aca="false">ROUND(MIN(E51,E53),0)</f>
        <v>804</v>
      </c>
      <c r="F54" s="39" t="n">
        <f aca="false">IF(AND(E51&lt;=E53,F51&lt;=F53),ROUND(E44,0)-E54,ROUND(MIN(F51,F53),0))</f>
        <v>196</v>
      </c>
      <c r="G54" s="39" t="n">
        <f aca="false">ROUND(MIN(G51,G53),0)</f>
        <v>400</v>
      </c>
      <c r="H54" s="39" t="n">
        <f aca="false">IF(AND(G51&lt;=G53,H51&lt;=H53),ROUND(G44,0)-G54,ROUND(MIN(H51,H53),0))</f>
        <v>0</v>
      </c>
      <c r="I54" s="39" t="n">
        <f aca="false">ROUND(MIN(I51,I53),0)</f>
        <v>1285</v>
      </c>
      <c r="J54" s="39" t="n">
        <f aca="false">IF(AND(I51&lt;=I53,J51&lt;=J53),ROUND(I44,0)-I54,ROUND(MIN(J51,J53),0))</f>
        <v>445</v>
      </c>
    </row>
    <row r="55" customFormat="false" ht="15" hidden="false" customHeight="false" outlineLevel="0" collapsed="false">
      <c r="A55" s="5" t="s">
        <v>221</v>
      </c>
      <c r="B55" s="12" t="s">
        <v>59</v>
      </c>
      <c r="C55" s="37" t="n">
        <f aca="false">C38-C54</f>
        <v>1437</v>
      </c>
      <c r="D55" s="37" t="n">
        <f aca="false">D38-D54</f>
        <v>1438</v>
      </c>
      <c r="E55" s="37" t="n">
        <f aca="false">E38-E54</f>
        <v>3696</v>
      </c>
      <c r="F55" s="37" t="n">
        <f aca="false">F38-F54</f>
        <v>1304</v>
      </c>
      <c r="G55" s="37" t="n">
        <f aca="false">G38-G54</f>
        <v>1100</v>
      </c>
      <c r="H55" s="37" t="n">
        <f aca="false">H38-H54</f>
        <v>0</v>
      </c>
      <c r="I55" s="37" t="n">
        <f aca="false">I38-I54</f>
        <v>3240</v>
      </c>
      <c r="J55" s="37" t="n">
        <f aca="false">J38-J54</f>
        <v>1755</v>
      </c>
    </row>
    <row r="56" customFormat="false" ht="39.75" hidden="false" customHeight="true" outlineLevel="0" collapsed="false">
      <c r="A56" s="5" t="s">
        <v>222</v>
      </c>
      <c r="B56" s="12" t="s">
        <v>59</v>
      </c>
      <c r="C56" s="42" t="n">
        <f aca="false">MAX(0,C44-C54-D54)</f>
        <v>0</v>
      </c>
      <c r="D56" s="42"/>
      <c r="E56" s="42" t="n">
        <f aca="false">MAX(0,E44-E54-F54)</f>
        <v>0</v>
      </c>
      <c r="F56" s="42"/>
      <c r="G56" s="42" t="n">
        <f aca="false">MAX(0,G44-G54-H54)</f>
        <v>80</v>
      </c>
      <c r="H56" s="42"/>
      <c r="I56" s="42" t="n">
        <f aca="false">MAX(0,I44-I54-J54)</f>
        <v>0</v>
      </c>
      <c r="J56" s="42"/>
    </row>
    <row r="57" customFormat="false" ht="42" hidden="false" customHeight="true" outlineLevel="0" collapsed="false">
      <c r="A57" s="5" t="s">
        <v>223</v>
      </c>
      <c r="B57" s="12" t="s">
        <v>224</v>
      </c>
      <c r="C57" s="43" t="str">
        <f aca="false">IF(C13="","Indicare le notti",IF(OR(C13&lt;ROUND(30*'2 Variabili di legge'!$C$15,0)),"Meno di un terzo del tempo: ammesso solo nei casi dell'Art. 2, c. 4","Tempo nella regola"))</f>
        <v>Tempo nella regola</v>
      </c>
      <c r="D57" s="43" t="str">
        <f aca="false">IF(C14="","Indicare le notti",IF(OR(C14&lt;ROUND(30*'2 Variabili di legge'!$C$15,0)),"Meno di un terzo del tempo: ammesso solo nei casi dell'Art. 2, c. 4","Tempo nella regola"))</f>
        <v>Tempo nella regola</v>
      </c>
      <c r="E57" s="43" t="str">
        <f aca="false">IF(E13="","Indicare le notti",IF(OR(E13&lt;ROUND(30*'2 Variabili di legge'!$C$15,0)),"Meno di un terzo del tempo: ammesso solo nei casi dell'Art. 2, c. 4","Tempo nella regola"))</f>
        <v>Tempo nella regola</v>
      </c>
      <c r="F57" s="43" t="str">
        <f aca="false">IF(E14="","Indicare le notti",IF(OR(E14&lt;ROUND(30*'2 Variabili di legge'!$C$15,0)),"Meno di un terzo del tempo: ammesso solo nei casi dell'Art. 2, c. 4","Tempo nella regola"))</f>
        <v>Tempo nella regola</v>
      </c>
      <c r="G57" s="43" t="str">
        <f aca="false">IF(G13="","Indicare le notti",IF(OR(G13&lt;ROUND(30*'2 Variabili di legge'!$C$15,0)),"Meno di un terzo del tempo: ammesso solo nei casi dell'Art. 2, c. 4","Tempo nella regola"))</f>
        <v>Tempo nella regola</v>
      </c>
      <c r="H57" s="43" t="str">
        <f aca="false">IF(G14="","Indicare le notti",IF(OR(G14&lt;ROUND(30*'2 Variabili di legge'!$C$15,0)),"Meno di un terzo del tempo: ammesso solo nei casi dell'Art. 2, c. 4","Tempo nella regola"))</f>
        <v>Tempo nella regola</v>
      </c>
      <c r="I57" s="43" t="str">
        <f aca="false">IF(I13="","Indicare le notti",IF(OR(I13&lt;ROUND(30*'2 Variabili di legge'!$C$15,0)),"Meno di un terzo del tempo: ammesso solo nei casi dell'Art. 2, c. 4","Tempo nella regola"))</f>
        <v>Tempo nella regola</v>
      </c>
      <c r="J57" s="43" t="str">
        <f aca="false">IF(I14="","Indicare le notti",IF(OR(I14&lt;ROUND(30*'2 Variabili di legge'!$C$15,0)),"Meno di un terzo del tempo: ammesso solo nei casi dell'Art. 2, c. 4","Tempo nella regola"))</f>
        <v>Tempo nella regola</v>
      </c>
    </row>
    <row r="58" customFormat="false" ht="42" hidden="false" customHeight="true" outlineLevel="0" collapsed="false">
      <c r="A58" s="5" t="s">
        <v>225</v>
      </c>
      <c r="B58" s="12" t="s">
        <v>226</v>
      </c>
      <c r="C58" s="43" t="str">
        <f aca="false">IF(C20="Sì","Impresa: calcolo affidato a un perito (Art. 3-bis, c. 9). ","")&amp;IF(C54&lt;ROUND(C51,0),"Contributo limitato dalla soglia di protezione.","")</f>
        <v/>
      </c>
      <c r="D58" s="43" t="str">
        <f aca="false">IF(D20="Sì","Impresa: calcolo affidato a un perito (Art. 3-bis, c. 9). ","")&amp;IF(D54&lt;ROUND(D51,0),"Contributo limitato dalla soglia di protezione.","")</f>
        <v>Contributo limitato dalla soglia di protezione.</v>
      </c>
      <c r="E58" s="43" t="str">
        <f aca="false">IF(E20="Sì","Impresa: calcolo affidato a un perito (Art. 3-bis, c. 9). ","")&amp;IF(E54&lt;ROUND(E51,0),"Contributo limitato dalla soglia di protezione.","")</f>
        <v/>
      </c>
      <c r="F58" s="43" t="str">
        <f aca="false">IF(F20="Sì","Impresa: calcolo affidato a un perito (Art. 3-bis, c. 9). ","")&amp;IF(F54&lt;ROUND(F51,0),"Contributo limitato dalla soglia di protezione.","")</f>
        <v/>
      </c>
      <c r="G58" s="43" t="str">
        <f aca="false">IF(G20="Sì","Impresa: calcolo affidato a un perito (Art. 3-bis, c. 9). ","")&amp;IF(G54&lt;ROUND(G51,0),"Contributo limitato dalla soglia di protezione.","")</f>
        <v>Contributo limitato dalla soglia di protezione.</v>
      </c>
      <c r="H58" s="43" t="str">
        <f aca="false">IF(H20="Sì","Impresa: calcolo affidato a un perito (Art. 3-bis, c. 9). ","")&amp;IF(H54&lt;ROUND(H51,0),"Contributo limitato dalla soglia di protezione.","")</f>
        <v/>
      </c>
      <c r="I58" s="43" t="str">
        <f aca="false">IF(I20="Sì","Impresa: calcolo affidato a un perito (Art. 3-bis, c. 9). ","")&amp;IF(I54&lt;ROUND(I51,0),"Contributo limitato dalla soglia di protezione.","")</f>
        <v>Impresa: calcolo affidato a un perito (Art. 3-bis, c. 9). </v>
      </c>
      <c r="J58" s="43" t="str">
        <f aca="false">IF(J20="Sì","Impresa: calcolo affidato a un perito (Art. 3-bis, c. 9). ","")&amp;IF(J54&lt;ROUND(J51,0),"Contributo limitato dalla soglia di protezione.","")</f>
        <v/>
      </c>
    </row>
    <row r="60" customFormat="false" ht="15" hidden="false" customHeight="false" outlineLevel="0" collapsed="false">
      <c r="A60" s="13" t="s">
        <v>14</v>
      </c>
    </row>
  </sheetData>
  <sheetProtection sheet="true" password="8b7e"/>
  <mergeCells count="57"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  <mergeCell ref="C8:D8"/>
    <mergeCell ref="E8:F8"/>
    <mergeCell ref="G8:H8"/>
    <mergeCell ref="I8:J8"/>
    <mergeCell ref="C9:D9"/>
    <mergeCell ref="E9:F9"/>
    <mergeCell ref="G9:H9"/>
    <mergeCell ref="I9:J9"/>
    <mergeCell ref="C10:D10"/>
    <mergeCell ref="E10:F10"/>
    <mergeCell ref="G10:H10"/>
    <mergeCell ref="I10:J10"/>
    <mergeCell ref="C11:D11"/>
    <mergeCell ref="E11:F11"/>
    <mergeCell ref="G11:H11"/>
    <mergeCell ref="I11:J11"/>
    <mergeCell ref="C12:D12"/>
    <mergeCell ref="E12:F12"/>
    <mergeCell ref="G12:H12"/>
    <mergeCell ref="I12:J12"/>
    <mergeCell ref="C13:D13"/>
    <mergeCell ref="E13:F13"/>
    <mergeCell ref="G13:H13"/>
    <mergeCell ref="I13:J13"/>
    <mergeCell ref="C14:D14"/>
    <mergeCell ref="E14:F14"/>
    <mergeCell ref="G14:H14"/>
    <mergeCell ref="I14:J14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E46:F46"/>
    <mergeCell ref="G46:H46"/>
    <mergeCell ref="I46:J46"/>
    <mergeCell ref="C56:D56"/>
    <mergeCell ref="E56:F56"/>
    <mergeCell ref="G56:H56"/>
    <mergeCell ref="I56:J56"/>
  </mergeCells>
  <conditionalFormatting sqref="C23:C30">
    <cfRule type="expression" priority="2" aboveAverage="0" equalAverage="0" bottom="0" percent="0" rank="0" text="" dxfId="0">
      <formula>$C$22&lt;&gt;"Sì"</formula>
    </cfRule>
  </conditionalFormatting>
  <conditionalFormatting sqref="D23:D30">
    <cfRule type="expression" priority="3" aboveAverage="0" equalAverage="0" bottom="0" percent="0" rank="0" text="" dxfId="0">
      <formula>$D$22&lt;&gt;"Sì"</formula>
    </cfRule>
  </conditionalFormatting>
  <conditionalFormatting sqref="E23:E30">
    <cfRule type="expression" priority="4" aboveAverage="0" equalAverage="0" bottom="0" percent="0" rank="0" text="" dxfId="0">
      <formula>$E$22&lt;&gt;"Sì"</formula>
    </cfRule>
  </conditionalFormatting>
  <conditionalFormatting sqref="F23:F30">
    <cfRule type="expression" priority="5" aboveAverage="0" equalAverage="0" bottom="0" percent="0" rank="0" text="" dxfId="0">
      <formula>$F$22&lt;&gt;"Sì"</formula>
    </cfRule>
  </conditionalFormatting>
  <conditionalFormatting sqref="G23:G30">
    <cfRule type="expression" priority="6" aboveAverage="0" equalAverage="0" bottom="0" percent="0" rank="0" text="" dxfId="0">
      <formula>$G$22&lt;&gt;"Sì"</formula>
    </cfRule>
  </conditionalFormatting>
  <conditionalFormatting sqref="H23:H30">
    <cfRule type="expression" priority="7" aboveAverage="0" equalAverage="0" bottom="0" percent="0" rank="0" text="" dxfId="0">
      <formula>$H$22&lt;&gt;"Sì"</formula>
    </cfRule>
  </conditionalFormatting>
  <conditionalFormatting sqref="I23:I30">
    <cfRule type="expression" priority="8" aboveAverage="0" equalAverage="0" bottom="0" percent="0" rank="0" text="" dxfId="0">
      <formula>$I$22&lt;&gt;"Sì"</formula>
    </cfRule>
  </conditionalFormatting>
  <conditionalFormatting sqref="J23:J30">
    <cfRule type="expression" priority="9" aboveAverage="0" equalAverage="0" bottom="0" percent="0" rank="0" text="" dxfId="0">
      <formula>$J$22&lt;&gt;"Sì"</formula>
    </cfRule>
  </conditionalFormatting>
  <dataValidations count="18">
    <dataValidation allowBlank="true" error="Inserisci un numero intero da 0 a 30" errorStyle="stop" operator="between" showDropDown="false" showErrorMessage="false" showInputMessage="false" sqref="C13 E13 G13 I13" type="whole">
      <formula1>0</formula1>
      <formula2>30</formula2>
    </dataValidation>
    <dataValidation allowBlank="true" error="Inserisci un importo uguale o maggiore di zero" errorStyle="stop" operator="greaterThanOrEqual" showDropDown="false" showErrorMessage="false" showInputMessage="false" sqref="C16:J19 C23:J30" type="decimal">
      <formula1>0</formula1>
      <formula2>0</formula2>
    </dataValidation>
    <dataValidation allowBlank="true" error="Scegli dall'elenco" errorStyle="stop" operator="between" showDropDown="false" showErrorMessage="false" showInputMessage="false" sqref="C7" type="list">
      <formula1>"Nord,Centro,Sud e isole"</formula1>
      <formula2>0</formula2>
    </dataValidation>
    <dataValidation allowBlank="true" errorStyle="stop" operator="between" showDropDown="false" showErrorMessage="false" showInputMessage="false" sqref="C8" type="list">
      <formula1>"Sì,Parziale,No"</formula1>
      <formula2>0</formula2>
    </dataValidation>
    <dataValidation allowBlank="true" errorStyle="stop" operator="between" showDropDown="false" showErrorMessage="false" showInputMessage="false" sqref="C9:C12" type="list">
      <formula1>"0-5 anni,6-11 anni,12-17 anni,18-24 anni in formazione"</formula1>
      <formula2>0</formula2>
    </dataValidation>
    <dataValidation allowBlank="false" errorStyle="stop" operator="between" showDropDown="false" showErrorMessage="false" showInputMessage="false" sqref="C20:D20 C22:D22" type="list">
      <formula1>"Sì,No"</formula1>
      <formula2>0</formula2>
    </dataValidation>
    <dataValidation allowBlank="true" error="Scegli dall'elenco" errorStyle="stop" operator="between" showDropDown="false" showErrorMessage="false" showInputMessage="false" sqref="E7" type="list">
      <formula1>"Nord,Centro,Sud e isole"</formula1>
      <formula2>0</formula2>
    </dataValidation>
    <dataValidation allowBlank="true" errorStyle="stop" operator="between" showDropDown="false" showErrorMessage="false" showInputMessage="false" sqref="E8" type="list">
      <formula1>"Sì,Parziale,No"</formula1>
      <formula2>0</formula2>
    </dataValidation>
    <dataValidation allowBlank="true" errorStyle="stop" operator="between" showDropDown="false" showErrorMessage="false" showInputMessage="false" sqref="E9:E12" type="list">
      <formula1>"0-5 anni,6-11 anni,12-17 anni,18-24 anni in formazione"</formula1>
      <formula2>0</formula2>
    </dataValidation>
    <dataValidation allowBlank="false" errorStyle="stop" operator="between" showDropDown="false" showErrorMessage="false" showInputMessage="false" sqref="E20:F20 E22:F22" type="list">
      <formula1>"Sì,No"</formula1>
      <formula2>0</formula2>
    </dataValidation>
    <dataValidation allowBlank="true" error="Scegli dall'elenco" errorStyle="stop" operator="between" showDropDown="false" showErrorMessage="false" showInputMessage="false" sqref="G7" type="list">
      <formula1>"Nord,Centro,Sud e isole"</formula1>
      <formula2>0</formula2>
    </dataValidation>
    <dataValidation allowBlank="true" errorStyle="stop" operator="between" showDropDown="false" showErrorMessage="false" showInputMessage="false" sqref="G8" type="list">
      <formula1>"Sì,Parziale,No"</formula1>
      <formula2>0</formula2>
    </dataValidation>
    <dataValidation allowBlank="true" errorStyle="stop" operator="between" showDropDown="false" showErrorMessage="false" showInputMessage="false" sqref="G9:G12" type="list">
      <formula1>"0-5 anni,6-11 anni,12-17 anni,18-24 anni in formazione"</formula1>
      <formula2>0</formula2>
    </dataValidation>
    <dataValidation allowBlank="false" errorStyle="stop" operator="between" showDropDown="false" showErrorMessage="false" showInputMessage="false" sqref="G20:H20 G22:H22" type="list">
      <formula1>"Sì,No"</formula1>
      <formula2>0</formula2>
    </dataValidation>
    <dataValidation allowBlank="true" error="Scegli dall'elenco" errorStyle="stop" operator="between" showDropDown="false" showErrorMessage="false" showInputMessage="false" sqref="I7" type="list">
      <formula1>"Nord,Centro,Sud e isole"</formula1>
      <formula2>0</formula2>
    </dataValidation>
    <dataValidation allowBlank="true" errorStyle="stop" operator="between" showDropDown="false" showErrorMessage="false" showInputMessage="false" sqref="I8" type="list">
      <formula1>"Sì,Parziale,No"</formula1>
      <formula2>0</formula2>
    </dataValidation>
    <dataValidation allowBlank="true" errorStyle="stop" operator="between" showDropDown="false" showErrorMessage="false" showInputMessage="false" sqref="I9:I12" type="list">
      <formula1>"0-5 anni,6-11 anni,12-17 anni,18-24 anni in formazione"</formula1>
      <formula2>0</formula2>
    </dataValidation>
    <dataValidation allowBlank="false" errorStyle="stop" operator="between" showDropDown="false" showErrorMessage="false" showInputMessage="false" sqref="I20:J20 I22:J22" type="list">
      <formula1>"Sì,No"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&amp;CProposta di Andrea Moretto · ottobre 2026 · figlidientrambi.pages.dev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2026-10-19T16:42:14Z</dcterms:created>
  <dc:creator>Andrea Moretto</dc:creator>
  <dc:description/>
  <dc:language>en-US</dc:language>
  <cp:lastModifiedBy/>
  <dcterms:modified xsi:type="dcterms:W3CDTF">2026-10-19T16:42:14Z</dcterms:modified>
  <cp:revision>0</cp:revision>
  <dc:subject>Proposta di legge sul mantenimento dei figli dopo la separazione</dc:subject>
  <dc:title>Figli di entrambi: calcolatore del mantenimento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